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rsk.lrs.lt\LRSKNS1\PKatalogai\Kanceliarija\dzikaite.j\Documents\JOLANTA 2021 TAR\"/>
    </mc:Choice>
  </mc:AlternateContent>
  <bookViews>
    <workbookView xWindow="-110" yWindow="-110" windowWidth="19420" windowHeight="10300" tabRatio="592"/>
  </bookViews>
  <sheets>
    <sheet name="Pažyma biudžetinėms  " sheetId="27" r:id="rId1"/>
    <sheet name="Pazyma kitos (nebiudžetinės) " sheetId="33" r:id="rId2"/>
    <sheet name="Atostogų išmokų FN" sheetId="1" state="hidden" r:id="rId3"/>
    <sheet name="Papild.poilsio d. išmokų FN " sheetId="6" state="hidden" r:id="rId4"/>
  </sheets>
  <definedNames>
    <definedName name="_xlnm._FilterDatabase" localSheetId="1" hidden="1">'Pazyma kitos (nebiudžetinės) '!$B$14:$Y$14</definedName>
    <definedName name="_xlnm._FilterDatabase" localSheetId="0" hidden="1">'Pažyma biudžetinėms  '!$B$14:$V$28</definedName>
    <definedName name="_xlnm.Print_Area" localSheetId="0">'Pažyma biudžetinėms  '!$A$3:$V$42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33" l="1"/>
  <c r="Q16" i="33" s="1"/>
  <c r="N18" i="33"/>
  <c r="N19" i="33"/>
  <c r="N20" i="33"/>
  <c r="N21" i="33"/>
  <c r="N22" i="33"/>
  <c r="N23" i="33"/>
  <c r="N24" i="33"/>
  <c r="N25" i="33"/>
  <c r="N26" i="33"/>
  <c r="N27" i="33"/>
  <c r="N28" i="33"/>
  <c r="N29" i="33"/>
  <c r="N30" i="33"/>
  <c r="N31" i="33"/>
  <c r="N32" i="33"/>
  <c r="M16" i="27"/>
  <c r="M18" i="27"/>
  <c r="M19" i="27"/>
  <c r="M20" i="27"/>
  <c r="M21" i="27"/>
  <c r="M22" i="27"/>
  <c r="M23" i="27"/>
  <c r="M24" i="27"/>
  <c r="M25" i="27"/>
  <c r="M26" i="27"/>
  <c r="M27" i="27"/>
  <c r="M28" i="27"/>
  <c r="K17" i="27"/>
  <c r="M17" i="27" s="1"/>
  <c r="J17" i="27"/>
  <c r="K16" i="27"/>
  <c r="N18" i="27" l="1"/>
  <c r="N19" i="27"/>
  <c r="N20" i="27"/>
  <c r="N21" i="27"/>
  <c r="N22" i="27"/>
  <c r="N23" i="27"/>
  <c r="N24" i="27"/>
  <c r="N25" i="27"/>
  <c r="N26" i="27"/>
  <c r="N28" i="27"/>
  <c r="J15" i="27"/>
  <c r="M15" i="27" s="1"/>
  <c r="R15" i="27"/>
  <c r="N15" i="27" l="1"/>
  <c r="N17" i="27"/>
  <c r="N27" i="27"/>
  <c r="K17" i="33" l="1"/>
  <c r="K15" i="33"/>
  <c r="R19" i="27"/>
  <c r="R20" i="27"/>
  <c r="R21" i="27"/>
  <c r="R22" i="27"/>
  <c r="R23" i="27"/>
  <c r="R24" i="27"/>
  <c r="R25" i="27"/>
  <c r="R26" i="27"/>
  <c r="R27" i="27"/>
  <c r="R28" i="27"/>
  <c r="N16" i="27"/>
  <c r="N17" i="33" l="1"/>
  <c r="Q17" i="33" s="1"/>
  <c r="L15" i="33"/>
  <c r="I9" i="27"/>
  <c r="N15" i="33" l="1"/>
  <c r="Q15" i="33" s="1"/>
  <c r="O19" i="27"/>
  <c r="O24" i="27"/>
  <c r="O20" i="27"/>
  <c r="O15" i="27"/>
  <c r="O26" i="27"/>
  <c r="O16" i="27"/>
  <c r="O23" i="27"/>
  <c r="O17" i="27"/>
  <c r="O28" i="27"/>
  <c r="O18" i="27"/>
  <c r="O25" i="27"/>
  <c r="O21" i="27"/>
  <c r="O27" i="27"/>
  <c r="O22" i="27"/>
  <c r="O33" i="33"/>
  <c r="L33" i="33"/>
  <c r="J33" i="33"/>
  <c r="U32" i="33"/>
  <c r="U31" i="33"/>
  <c r="U30" i="33"/>
  <c r="U29" i="33"/>
  <c r="U28" i="33"/>
  <c r="U27" i="33"/>
  <c r="U26" i="33"/>
  <c r="U25" i="33"/>
  <c r="U24" i="33"/>
  <c r="U23" i="33"/>
  <c r="U22" i="33"/>
  <c r="U21" i="33"/>
  <c r="U20" i="33"/>
  <c r="U19" i="33"/>
  <c r="U18" i="33"/>
  <c r="U17" i="33"/>
  <c r="U16" i="33"/>
  <c r="U15" i="33"/>
  <c r="J9" i="33"/>
  <c r="R15" i="33" s="1"/>
  <c r="S15" i="27" l="1"/>
  <c r="T15" i="27" s="1"/>
  <c r="U15" i="27" s="1"/>
  <c r="K33" i="33"/>
  <c r="R16" i="33"/>
  <c r="V16" i="33" s="1"/>
  <c r="W16" i="33" s="1"/>
  <c r="X16" i="33" s="1"/>
  <c r="Q18" i="33"/>
  <c r="Q19" i="33"/>
  <c r="Q20" i="33"/>
  <c r="Q21" i="33"/>
  <c r="R22" i="33"/>
  <c r="R23" i="33"/>
  <c r="V23" i="33" s="1"/>
  <c r="W23" i="33" s="1"/>
  <c r="X23" i="33" s="1"/>
  <c r="R24" i="33"/>
  <c r="V24" i="33" s="1"/>
  <c r="W24" i="33" s="1"/>
  <c r="X24" i="33" s="1"/>
  <c r="Q25" i="33"/>
  <c r="Q26" i="33"/>
  <c r="Q27" i="33"/>
  <c r="R28" i="33"/>
  <c r="V28" i="33" s="1"/>
  <c r="W28" i="33" s="1"/>
  <c r="X28" i="33" s="1"/>
  <c r="Q29" i="33"/>
  <c r="Q30" i="33"/>
  <c r="Q31" i="33"/>
  <c r="R32" i="33"/>
  <c r="V32" i="33" s="1"/>
  <c r="W32" i="33" s="1"/>
  <c r="X32" i="33" s="1"/>
  <c r="V22" i="33" l="1"/>
  <c r="W22" i="33" s="1"/>
  <c r="X22" i="33" s="1"/>
  <c r="R19" i="33"/>
  <c r="R25" i="33"/>
  <c r="V25" i="33" s="1"/>
  <c r="W25" i="33" s="1"/>
  <c r="X25" i="33" s="1"/>
  <c r="R29" i="33"/>
  <c r="R21" i="33"/>
  <c r="R27" i="33"/>
  <c r="R26" i="33"/>
  <c r="R20" i="33"/>
  <c r="V20" i="33" s="1"/>
  <c r="W20" i="33" s="1"/>
  <c r="X20" i="33" s="1"/>
  <c r="Q24" i="33"/>
  <c r="R18" i="33"/>
  <c r="N33" i="33"/>
  <c r="R31" i="33"/>
  <c r="V31" i="33" s="1"/>
  <c r="W31" i="33" s="1"/>
  <c r="X31" i="33" s="1"/>
  <c r="R17" i="33"/>
  <c r="V17" i="33" s="1"/>
  <c r="W17" i="33" s="1"/>
  <c r="X17" i="33" s="1"/>
  <c r="Q32" i="33"/>
  <c r="Q23" i="33"/>
  <c r="R30" i="33"/>
  <c r="Q28" i="33"/>
  <c r="Q22" i="33"/>
  <c r="V27" i="33" l="1"/>
  <c r="W27" i="33"/>
  <c r="X27" i="33" s="1"/>
  <c r="V18" i="33"/>
  <c r="W18" i="33" s="1"/>
  <c r="X18" i="33" s="1"/>
  <c r="V19" i="33"/>
  <c r="W19" i="33" s="1"/>
  <c r="X19" i="33" s="1"/>
  <c r="V15" i="33"/>
  <c r="W15" i="33" s="1"/>
  <c r="X15" i="33" s="1"/>
  <c r="V21" i="33"/>
  <c r="W21" i="33" s="1"/>
  <c r="X21" i="33" s="1"/>
  <c r="V29" i="33"/>
  <c r="W29" i="33" s="1"/>
  <c r="X29" i="33" s="1"/>
  <c r="V30" i="33"/>
  <c r="W30" i="33" s="1"/>
  <c r="X30" i="33" s="1"/>
  <c r="V26" i="33"/>
  <c r="W26" i="33" s="1"/>
  <c r="X26" i="33" s="1"/>
  <c r="R33" i="33"/>
  <c r="Q33" i="33"/>
  <c r="W33" i="33" l="1"/>
  <c r="V33" i="33"/>
  <c r="X33" i="33"/>
  <c r="R17" i="27" l="1"/>
  <c r="R18" i="27"/>
  <c r="S18" i="27" l="1"/>
  <c r="T18" i="27" s="1"/>
  <c r="U18" i="27" s="1"/>
  <c r="J29" i="27"/>
  <c r="R16" i="27" l="1"/>
  <c r="S16" i="27" s="1"/>
  <c r="K29" i="27"/>
  <c r="I29" i="27"/>
  <c r="S24" i="27" l="1"/>
  <c r="T24" i="27" s="1"/>
  <c r="U24" i="27" s="1"/>
  <c r="S28" i="27"/>
  <c r="T28" i="27" s="1"/>
  <c r="U28" i="27" s="1"/>
  <c r="S19" i="27"/>
  <c r="T19" i="27" s="1"/>
  <c r="U19" i="27" s="1"/>
  <c r="S26" i="27"/>
  <c r="T26" i="27" s="1"/>
  <c r="U26" i="27" s="1"/>
  <c r="S20" i="27"/>
  <c r="T20" i="27" s="1"/>
  <c r="U20" i="27" s="1"/>
  <c r="S23" i="27"/>
  <c r="T23" i="27" s="1"/>
  <c r="U23" i="27" s="1"/>
  <c r="S27" i="27"/>
  <c r="T27" i="27" s="1"/>
  <c r="U27" i="27" s="1"/>
  <c r="S21" i="27"/>
  <c r="T21" i="27" s="1"/>
  <c r="U21" i="27" s="1"/>
  <c r="S22" i="27"/>
  <c r="T22" i="27" s="1"/>
  <c r="U22" i="27" s="1"/>
  <c r="S17" i="27"/>
  <c r="S25" i="27"/>
  <c r="T25" i="27" s="1"/>
  <c r="U25" i="27" s="1"/>
  <c r="T16" i="27"/>
  <c r="U16" i="27" s="1"/>
  <c r="N29" i="27"/>
  <c r="M29" i="27"/>
  <c r="O29" i="27"/>
  <c r="C8" i="6"/>
  <c r="S29" i="27" l="1"/>
  <c r="T17" i="27"/>
  <c r="U17" i="27" s="1"/>
  <c r="Q8" i="6"/>
  <c r="P8" i="6"/>
  <c r="O8" i="6"/>
  <c r="N8" i="6"/>
  <c r="M8" i="6"/>
  <c r="L8" i="6"/>
  <c r="K8" i="6"/>
  <c r="J8" i="6"/>
  <c r="I8" i="6"/>
  <c r="H8" i="6"/>
  <c r="G8" i="6"/>
  <c r="F8" i="6"/>
  <c r="E8" i="6"/>
  <c r="D8" i="6"/>
  <c r="U29" i="27" l="1"/>
</calcChain>
</file>

<file path=xl/comments1.xml><?xml version="1.0" encoding="utf-8"?>
<comments xmlns="http://schemas.openxmlformats.org/spreadsheetml/2006/main">
  <authors>
    <author>Daiva Gelumbeckienė</author>
  </authors>
  <commentList>
    <comment ref="J15" authorId="0" shapeId="0">
      <text>
        <r>
          <rPr>
            <b/>
            <sz val="9"/>
            <color indexed="81"/>
            <rFont val="Tahoma"/>
            <family val="2"/>
            <charset val="186"/>
          </rPr>
          <t>Author:</t>
        </r>
        <r>
          <rPr>
            <sz val="9"/>
            <color indexed="81"/>
            <rFont val="Tahoma"/>
            <family val="2"/>
            <charset val="186"/>
          </rPr>
          <t xml:space="preserve">
įrašykite taikomą koeficiento dydį x BMA</t>
        </r>
      </text>
    </comment>
  </commentList>
</comments>
</file>

<file path=xl/sharedStrings.xml><?xml version="1.0" encoding="utf-8"?>
<sst xmlns="http://schemas.openxmlformats.org/spreadsheetml/2006/main" count="155" uniqueCount="118">
  <si>
    <t>Darbo savaitės trukmė darbo dienomis</t>
  </si>
  <si>
    <t>Kasmetinių atostogų darbo dienų skaičius</t>
  </si>
  <si>
    <t>Nustatyta kasmetinių atostogų išmokų fiksuotoji norma</t>
  </si>
  <si>
    <t>Iš viso:</t>
  </si>
  <si>
    <t xml:space="preserve"> </t>
  </si>
  <si>
    <t>KASMETINIŲ ATOSTOGŲ IŠMOKŲ FIKSUOTŲJŲ NORMŲ NUSTATYMO TYRIMO ATASKAITOS</t>
  </si>
  <si>
    <t>Darbo savaitės trukmė</t>
  </si>
  <si>
    <t>5 dienų darbo savaitė</t>
  </si>
  <si>
    <t>6 dienų darbo savaitė</t>
  </si>
  <si>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</si>
  <si>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</si>
  <si>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</si>
  <si>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</si>
  <si>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Taikoma, kai priklauso nuo 26 iki 30 d. d. (jeigu dirbama 5 d. d. per savaitę) arba nuo 31 iki 36 d. d. (jeigu dirbama 6 d. d. per savaitę) kasmetinės atostogos</t>
  </si>
  <si>
    <t>Taikoma, kai priklauso 40 d. d. (jeigu dirbama 5 d. d. per savaitę) arba 48 d. d. (jeigu dirbama 6 d. d. per savaitę) kasmetinės atostogos</t>
  </si>
  <si>
    <t>Taikoma, kai priklauso 20 d. d. (jeigu dirbama 5 d. d. per savaitę) arba 24 d. d.  (jeigu dirbama 6 d. d. per savaitę) kasmetinės atostogos.</t>
  </si>
  <si>
    <t>Taikoma, kai priklauso nuo 21 iki 25 d. d. (jeigu dirbama 5 d. d. per savaitę)  arba nuo 25 iki 30 d. d. (jeigu dirbama 6 d. d. per savaitę) kasmetinės atostogos</t>
  </si>
  <si>
    <t>Taikoma, kai priklauso nuo 31 iki 36 d. d. (jeigu dirbama 5 d. d. per savaitę) arba  nuo 37 iki 42 d. d. (jeigu dirbama 6 d. d. per savaitę) kasmetinės atostogos</t>
  </si>
  <si>
    <t>Taikoma, kai priklauso nuo 37 iki 39 d. d. (jeigu dirbama 5 d. d. per savaitę) arba  nuo 43 iki 47 d. d. (jeigu dirbama 6 d. d. per savaitę) kasmetinės atostogos</t>
  </si>
  <si>
    <t>Taikoma, kai priklauso nuo 41 d. d. (jeigu dirbama 5 d. d. per savaitę)  arba nuo 49 d. d. (jeigu dirbama 6 d. d. per savaitę) kasmetinės atostogos</t>
  </si>
  <si>
    <t>Kasmetinių atostogų išmokų fiksuotosios normos, taikomos nuo 2017 m. liepos 1 d. darbuotojams, kuriems kasmetinės atostogos skaičiuojamos darbo dienomis</t>
  </si>
  <si>
    <t xml:space="preserve">KASMETINIŲ ATOSTOGŲ IŠMOKŲ FIKSUOTOSIOS NORMOS </t>
  </si>
  <si>
    <t xml:space="preserve">                                  Kasmetinių atostogų išmokų fiksuotosios normos nuo tinkamų finansuoti darbo užmokesčio išlaidų, kai kasmetinių atostogų darbo dienų skaičius yra:</t>
  </si>
  <si>
    <t>Fiksuotosios normos
 dydis</t>
  </si>
  <si>
    <t>FN taikymo sąlygos</t>
  </si>
  <si>
    <t>FN-05-01 – 8,63 proc.</t>
  </si>
  <si>
    <t>FN-05-02 – 10,44 proc.</t>
  </si>
  <si>
    <t>FN-05-03 – 12,35 proc.</t>
  </si>
  <si>
    <t>FN-05-04 – 14,99 proc.</t>
  </si>
  <si>
    <t>FN-05-05 – 17,25 proc.</t>
  </si>
  <si>
    <t>FN-05-06 – 18,89 proc.</t>
  </si>
  <si>
    <t>FN-05-07 – 20,02 proc.</t>
  </si>
  <si>
    <t>Biudžetinė</t>
  </si>
  <si>
    <t>Organizacijos tipas*</t>
  </si>
  <si>
    <t>Eil. Nr.</t>
  </si>
  <si>
    <t>** Taikoma politinėms partijoms, profesinėms sąjungoms, religinėms bendruomenėms ir bendrijoms.</t>
  </si>
  <si>
    <t>Neterminuota</t>
  </si>
  <si>
    <t>1.2.</t>
  </si>
  <si>
    <t>Terminuota</t>
  </si>
  <si>
    <t xml:space="preserve">Planuojamų mėn. / valandų skaičius </t>
  </si>
  <si>
    <t>Ekspertas</t>
  </si>
  <si>
    <t>1.4.</t>
  </si>
  <si>
    <t>1.2.1.</t>
  </si>
  <si>
    <t>1.4.1.</t>
  </si>
  <si>
    <t>1.</t>
  </si>
  <si>
    <t>2.</t>
  </si>
  <si>
    <t>3.</t>
  </si>
  <si>
    <t>2024</t>
  </si>
  <si>
    <t>2025</t>
  </si>
  <si>
    <t>Projekto specialistas</t>
  </si>
  <si>
    <t>Analitikas</t>
  </si>
  <si>
    <t xml:space="preserve">DU įkainio pagrindimas****
</t>
  </si>
  <si>
    <t>PAŽYMA DU VERTINIMUI</t>
  </si>
  <si>
    <t>Planuojama DU suma iš viso, Eur</t>
  </si>
  <si>
    <t>9</t>
  </si>
  <si>
    <t xml:space="preserve">Projekto poveiklės Nr. (iš PĮP) </t>
  </si>
  <si>
    <t>Veiksmo / išlaidų tipo Nr. (iš PĮP)</t>
  </si>
  <si>
    <t>* Organizacijos tipas pasirenkamas iš sąrašo. Atsižvelgiant į pasirinktą organizacijos tipą, nurodomas bendras įmokų tarifas Garantiniam fondui, Ilgalaikio darbo išmokų fondui ir Nelaimingų atsitikimų darbe ir profesinių ligų socialiniam draudimui.</t>
  </si>
  <si>
    <r>
      <t xml:space="preserve">Pareiškėjo / Jungtinio projekto pareiškėjo / projekto partnerio pavadinimas </t>
    </r>
    <r>
      <rPr>
        <sz val="10"/>
        <rFont val="Times New Roman"/>
        <family val="1"/>
        <charset val="186"/>
      </rPr>
      <t>(partneriai pildo atskiras lenteles, kiek patnerių, tiek lentelių)</t>
    </r>
  </si>
  <si>
    <t>Priedai ir priemokos, Eur**</t>
  </si>
  <si>
    <t>*   Organizacijos tipas pasirenkamas iš sąrašo. Atsižvelgiant į pasirinktą organizacijos tipą, nurodomas bendras įmokų tarifas Garantiniam fondui, Ilgalaikio darbo išmokų fondui ir Nelaimingų atsitikimų darbe ir profesinių ligų socialiniam draudimui.</t>
  </si>
  <si>
    <t xml:space="preserve">https://www.lb.lt/lt/mv-ekonomikos-analize-ir-prognozes
</t>
  </si>
  <si>
    <t xml:space="preserve">https://www.e-tar.lt/portal/lt/legalAct/2d8b78b0e79411e68503b67e3b82e8bd/asr
</t>
  </si>
  <si>
    <t>https://www.e-tar.lt/portal/lt/legalAct/57268900f6ef11e89fcaa4a4a9822176/asr</t>
  </si>
  <si>
    <t>https://www.lb.lt/lt/mv-ekonomikos-analize-ir-prognozes</t>
  </si>
  <si>
    <t>Pvz.: taikomas koeficientas 9, plius kintamas priedas 20 proc., plius 30 proc. priemoka už ...... arba taikomas koef. 16, nes pareigos (IT specialistas - koeficientas 8) patenka į trūkstamų pareigybių sąrašą, ir t.t.</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</si>
  <si>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301.1 papunkčio reikalavimus (netaikoma einamiesiems metams):</t>
  </si>
  <si>
    <t>Jei viršija koeficientą, pateikti papildomą pagrindimą (pvz.: pareigybės įtrauktos į trūkstamų pareigybių sąrašą (nurodant profesijos pavadinimą arba kodą iš sąrašo) arba kt.)</t>
  </si>
  <si>
    <t xml:space="preserve">https://www.e-tar.lt/portal/lt/legalAct/TAR.D3ED3792F52B/asr </t>
  </si>
  <si>
    <t>Planuojamos kasmetinių atostogų sąnaudos (įskaitant darbdavio įmokas), Eur</t>
  </si>
  <si>
    <t>Planuojamas DU  įkainis be darbdavio įmokų iš viso, Eur</t>
  </si>
  <si>
    <t>Planuojamas pareiginis DU/ valandinis įkainis,  Eur</t>
  </si>
  <si>
    <t>INFORMACIJA APIE PLANUOJAMĄ DARBO UŽMOKESTĮ (DU)</t>
  </si>
  <si>
    <t>Planuojamas etatų/ darbuotojų skaičius projekte</t>
  </si>
  <si>
    <t>Planuojams DU įkainis su darbdavio  įmokomis iš viso, Eur</t>
  </si>
  <si>
    <t>pvz. darbo sutartis Nr. 2333, DU pažyma Nr. 1, .....</t>
  </si>
  <si>
    <r>
      <t>INFORMACIJA APIE PLANUOJAMĄ DARBO UŽMOKESTĮ</t>
    </r>
    <r>
      <rPr>
        <sz val="10"/>
        <rFont val="Times New Roman"/>
        <family val="1"/>
        <charset val="186"/>
      </rPr>
      <t xml:space="preserve"> </t>
    </r>
    <r>
      <rPr>
        <b/>
        <sz val="10"/>
        <rFont val="Times New Roman"/>
        <family val="1"/>
        <charset val="186"/>
      </rPr>
      <t>(DU)</t>
    </r>
    <r>
      <rPr>
        <sz val="10"/>
        <rFont val="Times New Roman"/>
        <family val="1"/>
        <charset val="186"/>
      </rPr>
      <t xml:space="preserve">             </t>
    </r>
  </si>
  <si>
    <r>
      <t xml:space="preserve">Pareiškėjo / Jungtinio projekto pareiškėjo / projekto partnerio pavadinimas </t>
    </r>
    <r>
      <rPr>
        <sz val="10"/>
        <rFont val="Times New Roman"/>
        <family val="1"/>
        <charset val="186"/>
      </rPr>
      <t>(</t>
    </r>
    <r>
      <rPr>
        <u/>
        <sz val="10"/>
        <rFont val="Times New Roman"/>
        <family val="1"/>
        <charset val="186"/>
      </rPr>
      <t>partneriai pildo atskiras lenteles, kiek patnerių, tiek lentelių</t>
    </r>
    <r>
      <rPr>
        <sz val="10"/>
        <rFont val="Times New Roman"/>
        <family val="1"/>
        <charset val="186"/>
      </rPr>
      <t>)</t>
    </r>
  </si>
  <si>
    <t>14=10+11+13</t>
  </si>
  <si>
    <t xml:space="preserve">Jei įstaigoje nėra projekte numatomos pareigybės atitikmens ir istorinių duomenų, DU dydžiai turi būti pagrįsti analogiškų ar panašių pareigybių/funkcijų DU dydžiais, kurie įprastai mokami įstaigoje. </t>
  </si>
  <si>
    <t>Pareigos PĮP</t>
  </si>
  <si>
    <r>
      <t xml:space="preserve">Pareigos / Pareigybė įstaigoje, </t>
    </r>
    <r>
      <rPr>
        <sz val="10"/>
        <rFont val="Times New Roman"/>
        <family val="1"/>
        <charset val="186"/>
      </rPr>
      <t>kurios duomenimis grindžiamas įkainis</t>
    </r>
    <r>
      <rPr>
        <b/>
        <sz val="10"/>
        <rFont val="Times New Roman"/>
        <family val="1"/>
        <charset val="186"/>
      </rPr>
      <t>***</t>
    </r>
  </si>
  <si>
    <r>
      <t xml:space="preserve">Planuojamų mėn. / valandų skaičius </t>
    </r>
    <r>
      <rPr>
        <sz val="10"/>
        <rFont val="Times New Roman"/>
        <family val="1"/>
        <charset val="186"/>
      </rPr>
      <t xml:space="preserve">(palikti taikomą) </t>
    </r>
  </si>
  <si>
    <r>
      <t xml:space="preserve">Planuojamas pareiginis DU/ valandinis įkainis,  Eur </t>
    </r>
    <r>
      <rPr>
        <sz val="10"/>
        <rFont val="Times New Roman"/>
        <family val="1"/>
        <charset val="186"/>
      </rPr>
      <t xml:space="preserve">(palikti taikomą) </t>
    </r>
  </si>
  <si>
    <t>20=15+19</t>
  </si>
  <si>
    <r>
      <t xml:space="preserve">Planuojamas DU įkainis iš viso, Eur </t>
    </r>
    <r>
      <rPr>
        <sz val="10"/>
        <rFont val="Times New Roman"/>
        <family val="1"/>
        <charset val="186"/>
      </rPr>
      <t>(su darbdavio įmokomis ir kasm. atost. )</t>
    </r>
  </si>
  <si>
    <r>
      <t xml:space="preserve">Planuojamos kasmetinių atostogų sąnaudos </t>
    </r>
    <r>
      <rPr>
        <sz val="10"/>
        <rFont val="Times New Roman"/>
        <family val="1"/>
        <charset val="186"/>
      </rPr>
      <t>(įskaitant darbdavio įmokas</t>
    </r>
    <r>
      <rPr>
        <b/>
        <sz val="10"/>
        <rFont val="Times New Roman"/>
        <family val="1"/>
        <charset val="186"/>
      </rPr>
      <t>), Eur</t>
    </r>
  </si>
  <si>
    <r>
      <t>Planuojams DU įkainis, Eur  (</t>
    </r>
    <r>
      <rPr>
        <sz val="10"/>
        <rFont val="Times New Roman"/>
        <family val="1"/>
        <charset val="186"/>
      </rPr>
      <t>su darbdavio  įmokomis</t>
    </r>
    <r>
      <rPr>
        <b/>
        <sz val="10"/>
        <rFont val="Times New Roman"/>
        <family val="1"/>
        <charset val="186"/>
      </rPr>
      <t>)</t>
    </r>
  </si>
  <si>
    <r>
      <t xml:space="preserve">Darbo sutarties tipas </t>
    </r>
    <r>
      <rPr>
        <sz val="10"/>
        <rFont val="Times New Roman"/>
        <family val="1"/>
        <charset val="186"/>
      </rPr>
      <t>(nuo tipo priklauso įmokos tarifas Nedarbo socialiniam draudimui)</t>
    </r>
  </si>
  <si>
    <t>8</t>
  </si>
  <si>
    <t>13=9+10+12</t>
  </si>
  <si>
    <t>19=14+18</t>
  </si>
  <si>
    <t>20=5*8*19</t>
  </si>
  <si>
    <t>Inžinierius</t>
  </si>
  <si>
    <t xml:space="preserve"> Specialistas</t>
  </si>
  <si>
    <t>***analogiškos arba tos pačios pareigos/funkcijos įstaigoje. Jei įstaigoje nėra projekte numatomos pareigybės atitikmens ir istorinių duomenų, darbo užmokesčio dydis gali būti pagrįstas, remiantis oficialiosios statistikos portale (Rodiklių duomenų bazė) Valstybės duomenų agentūros skelbiamais naujausiais statistiniais darbuotojų vidutinio darbo užmokesčio duomenimis</t>
  </si>
  <si>
    <t>https://osp.stat.gov.lt/statistiniu-rodikliu-analize?indicator=S3R0049#/  valandinis bruto</t>
  </si>
  <si>
    <t>https://osp.stat.gov.lt/statistiniu-rodikliu-analize?indicator=S3R0050#/  mėnesinis bruto</t>
  </si>
  <si>
    <r>
      <t>Darbo sutarties tipas</t>
    </r>
    <r>
      <rPr>
        <sz val="10"/>
        <rFont val="Times New Roman"/>
        <family val="1"/>
        <charset val="186"/>
      </rPr>
      <t xml:space="preserve"> (nuo tipo priklauso įmokos tarifas Nedarbo socialiniam draudimui)</t>
    </r>
  </si>
  <si>
    <r>
      <t>Metai, už kuriuos planuojamas DU (</t>
    </r>
    <r>
      <rPr>
        <sz val="10"/>
        <rFont val="Times New Roman"/>
        <family val="1"/>
        <charset val="186"/>
      </rPr>
      <t>pildoma, jei taikomas padidėjimas)</t>
    </r>
  </si>
  <si>
    <r>
      <t>Padidėjimas, proc.</t>
    </r>
    <r>
      <rPr>
        <sz val="10"/>
        <rFont val="Times New Roman"/>
        <family val="1"/>
        <charset val="186"/>
      </rPr>
      <t xml:space="preserve"> (jei taikoma)</t>
    </r>
    <r>
      <rPr>
        <b/>
        <sz val="10"/>
        <rFont val="Times New Roman"/>
        <family val="1"/>
        <charset val="186"/>
      </rPr>
      <t>***</t>
    </r>
  </si>
  <si>
    <r>
      <t>Padidėjimo suma, Eur</t>
    </r>
    <r>
      <rPr>
        <sz val="10"/>
        <rFont val="Times New Roman"/>
        <family val="1"/>
        <charset val="186"/>
      </rPr>
      <t xml:space="preserve"> (jei taikoma)</t>
    </r>
  </si>
  <si>
    <t>21=6*9*20</t>
  </si>
  <si>
    <t>Kitos organizacijos**</t>
  </si>
  <si>
    <t>Priedai ir priemokos, Eur****</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</si>
  <si>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(Taisyklių) 301.1 papunkčio reikalavimus (netaikoma ein. metams):</t>
  </si>
  <si>
    <r>
      <t xml:space="preserve">Padidėjimas, proc. </t>
    </r>
    <r>
      <rPr>
        <sz val="10"/>
        <rFont val="Times New Roman"/>
        <family val="1"/>
        <charset val="186"/>
      </rPr>
      <t xml:space="preserve"> (jei taikoma) </t>
    </r>
    <r>
      <rPr>
        <b/>
        <sz val="10"/>
        <rFont val="Times New Roman"/>
        <family val="1"/>
        <charset val="186"/>
      </rPr>
      <t>*****</t>
    </r>
  </si>
  <si>
    <r>
      <t xml:space="preserve">Padidėjimo suma, Eur </t>
    </r>
    <r>
      <rPr>
        <sz val="10"/>
        <rFont val="Times New Roman"/>
        <family val="1"/>
        <charset val="186"/>
      </rPr>
      <t>(jei taikoma)</t>
    </r>
  </si>
  <si>
    <t xml:space="preserve">DU įkainio pagrindimas******
</t>
  </si>
  <si>
    <t xml:space="preserve">****** Pagal Taisyklių 301.1. p. darbo užmokesčio išlaidos yra tinkamos finansuoti, jei jų dydis atitinka įprastą projekto vykdytojo, partnerio arba JP projekto vykdytojo darbo užmokesčio praktiką atitinkamos kategorijos pareigoms arba pagal taikomą nacionalinę teisę, kolektyvines sutartis ar oficialią statistiką. DU įkainio pagrindimui pateikti darbo užmokesčio dydį pagrindžiančius dokumentus (pvz.: nuasmenintas darbo sutartis, kurios sudarytos ne šiam projektui, o bendrai įstaigos praktikoje;  įstaigos DU priskaitymo ir išmokėjimo žiniaraščius 3- 12 mėn. (kuriuose matytųsi pareigos, dirbtas laikas, priskaitytas DU, priedai ir priemokos (jei taikoma); kt.). Biudžete numatytų išlaidų dydis turi neviršyti įprastai įstaigoje mokamo darbo užmokesčio dydžių tam tikrai pareigybei.
</t>
  </si>
  <si>
    <t xml:space="preserve">**** Biudžetinių įstaigų atvejais - pagrįsti, ar suplanuotoms pareigybėms nustatytas darbo užmokesčio dydis atitinka LR valstybės ir savivaldybių įstaigų darbuotojų darbo apmokėjimo ir komisijos narių atlygio darbą įstatyme ar kt.:
</t>
  </si>
  <si>
    <t>Valstybės tarnautojas, taikoma 20 proc. priemoka  nuo pareiginio DU , vadovaujantis .... (kai įdarbinamas valstybės tarnautojas, įrašykite taikomą koeficiento dydį x BMA x priemokos proc.)</t>
  </si>
  <si>
    <t>**  Jei mokamas priedas ar priemoka, nurodyti pagrindą bei pakomentuoti, už ką konkrečiai (išskyrus netinkamas išlaidas, nurodytas Rekomendacijų dėl projektų išlaidų atitikties Europos Sąjungos fondų reikalavimų  9.5. p.).  Jei projekte įdarbinami valstybės tarnautojai, nurodyti taikomą priemokos dydį, kuris turėtų neviršyti LR valstybės tarnybos įstatyme numatytų dydžių.</t>
  </si>
  <si>
    <t>****  Planuojamas priedas ar priemoka turi atitikti  Rekomendacijų dėl projektų išlaidų atitikties Europos Sąjungos fondų reikalavimų  9.5. p. nurodytus tinkamų finansuoti išlaidų reikalavimus;</t>
  </si>
  <si>
    <t>Pildomi tik balti laukai pagal PĮP</t>
  </si>
  <si>
    <t>F-PRV-PV-11(ES(2021-2027)/01</t>
  </si>
  <si>
    <t>Plėtros programos pažangos priemonės Nr. 02-001-06-06-01 „Didinti atsparumą ekstremaliesiems hidrometeorologiniams reiškiniams“ veiklų „Pažeistų upių hidromorfologinių savybių atkūrimas“ ir „Potvynių grėsmės ir rizikos žemėlapių atnaujinimas ir  valdymo planų parengimas“ projektų finansavimo sąlygų aprašo                                                                                 6 priedas</t>
  </si>
  <si>
    <t>PAŽYMA DU VERTINIMUI /     PILDYMO PAVYZDYS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</si>
</sst>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31"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9"/>
      <color rgb="FFFF0000"/>
      <name val="Calibri"/>
      <family val="2"/>
      <charset val="186"/>
    </font>
    <font>
      <b/>
      <sz val="10"/>
      <color theme="1"/>
      <name val="Calibri"/>
      <family val="2"/>
      <charset val="186"/>
      <scheme val="minor"/>
    </font>
    <font>
      <sz val="9"/>
      <color indexed="8"/>
      <name val="Times New Roman"/>
      <family val="1"/>
      <charset val="186"/>
    </font>
    <font>
      <sz val="10"/>
      <color theme="1"/>
      <name val="Calibri"/>
      <family val="2"/>
      <charset val="186"/>
      <scheme val="minor"/>
    </font>
    <font>
      <sz val="10"/>
      <color theme="0"/>
      <name val="Times New Roman"/>
      <family val="1"/>
      <charset val="186"/>
    </font>
    <font>
      <sz val="8"/>
      <name val="Calibri"/>
      <family val="2"/>
      <charset val="186"/>
    </font>
    <font>
      <sz val="10"/>
      <color theme="1"/>
      <name val="Calibri"/>
      <family val="2"/>
      <charset val="186"/>
    </font>
    <font>
      <b/>
      <i/>
      <sz val="10"/>
      <color rgb="FFFF0000"/>
      <name val="Times New Roman"/>
      <family val="1"/>
      <charset val="186"/>
    </font>
    <font>
      <sz val="9"/>
      <color indexed="81"/>
      <name val="Tahoma"/>
      <family val="2"/>
      <charset val="186"/>
    </font>
    <font>
      <b/>
      <sz val="9"/>
      <color indexed="81"/>
      <name val="Tahoma"/>
      <family val="2"/>
      <charset val="186"/>
    </font>
    <font>
      <u/>
      <sz val="9"/>
      <color theme="10"/>
      <name val="Calibri"/>
      <family val="2"/>
      <charset val="186"/>
    </font>
    <font>
      <u/>
      <sz val="10"/>
      <name val="Times New Roman"/>
      <family val="1"/>
      <charset val="186"/>
    </font>
    <font>
      <sz val="10"/>
      <color rgb="FF002060"/>
      <name val="Times New Roman"/>
      <family val="1"/>
      <charset val="186"/>
    </font>
    <font>
      <sz val="12"/>
      <color rgb="FF000000"/>
      <name val="Times New Roman"/>
      <family val="1"/>
      <charset val="186"/>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0" fontId="2"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9" applyNumberFormat="0" applyAlignment="0" applyProtection="0"/>
    <xf numFmtId="0" fontId="13" fillId="22" borderId="10" applyNumberFormat="0" applyAlignment="0" applyProtection="0"/>
    <xf numFmtId="0" fontId="14" fillId="8" borderId="9" applyNumberFormat="0" applyAlignment="0" applyProtection="0"/>
    <xf numFmtId="0" fontId="15" fillId="0" borderId="11" applyNumberFormat="0" applyFill="0" applyAlignment="0" applyProtection="0"/>
    <xf numFmtId="0" fontId="16" fillId="23" borderId="0" applyNumberFormat="0" applyBorder="0" applyAlignment="0" applyProtection="0"/>
    <xf numFmtId="0" fontId="2" fillId="24" borderId="12" applyNumberFormat="0" applyFont="0" applyAlignment="0" applyProtection="0"/>
    <xf numFmtId="0" fontId="2" fillId="0" borderId="0"/>
    <xf numFmtId="9" fontId="2" fillId="0" borderId="0" applyFont="0" applyFill="0" applyBorder="0" applyAlignment="0" applyProtection="0"/>
    <xf numFmtId="0" fontId="27" fillId="0" borderId="0" applyNumberFormat="0" applyFill="0" applyBorder="0" applyAlignment="0" applyProtection="0"/>
  </cellStyleXfs>
  <cellXfs count="172">
    <xf numFmtId="0" fontId="0" fillId="0" borderId="0" xfId="0"/>
    <xf numFmtId="0" fontId="0" fillId="0" borderId="1" xfId="0" applyBorder="1" applyAlignment="1">
      <alignment horizontal="center"/>
    </xf>
    <xf numFmtId="0" fontId="1" fillId="0" borderId="0" xfId="0" applyFont="1"/>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0" fillId="0" borderId="0" xfId="0" applyAlignment="1">
      <alignment horizontal="center"/>
    </xf>
    <xf numFmtId="0" fontId="17" fillId="0" borderId="0" xfId="0" applyFont="1"/>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8" fillId="0" borderId="1" xfId="0" applyFont="1" applyBorder="1"/>
    <xf numFmtId="0" fontId="18" fillId="0" borderId="1" xfId="0" applyFont="1" applyBorder="1" applyAlignment="1">
      <alignment wrapText="1"/>
    </xf>
    <xf numFmtId="0" fontId="0" fillId="2" borderId="13" xfId="0" applyFill="1" applyBorder="1" applyAlignment="1">
      <alignment horizontal="center"/>
    </xf>
    <xf numFmtId="0" fontId="0" fillId="26" borderId="1" xfId="0" applyFill="1" applyBorder="1" applyAlignment="1">
      <alignment horizontal="center"/>
    </xf>
    <xf numFmtId="4" fontId="6" fillId="26" borderId="1" xfId="1" applyNumberFormat="1" applyFont="1" applyFill="1" applyBorder="1" applyAlignment="1">
      <alignment horizontal="center" vertical="center"/>
    </xf>
    <xf numFmtId="0" fontId="6" fillId="26" borderId="1" xfId="1" applyFont="1" applyFill="1" applyBorder="1" applyAlignment="1">
      <alignment horizontal="center" vertical="center"/>
    </xf>
    <xf numFmtId="0" fontId="6" fillId="26" borderId="0" xfId="1" applyFont="1" applyFill="1"/>
    <xf numFmtId="0" fontId="3" fillId="26" borderId="0" xfId="1" applyFont="1" applyFill="1"/>
    <xf numFmtId="10" fontId="21" fillId="26" borderId="0" xfId="1" applyNumberFormat="1" applyFont="1" applyFill="1"/>
    <xf numFmtId="0" fontId="7" fillId="26" borderId="0" xfId="1" applyFont="1" applyFill="1" applyAlignment="1">
      <alignment horizontal="left"/>
    </xf>
    <xf numFmtId="0" fontId="6" fillId="26" borderId="0" xfId="1" applyFont="1" applyFill="1" applyAlignment="1">
      <alignment horizontal="center" vertical="top" wrapText="1"/>
    </xf>
    <xf numFmtId="0" fontId="7" fillId="26" borderId="0" xfId="1" applyFont="1" applyFill="1" applyAlignment="1">
      <alignment vertical="top" wrapText="1"/>
    </xf>
    <xf numFmtId="0" fontId="6" fillId="26" borderId="0" xfId="1" applyFont="1" applyFill="1" applyAlignment="1">
      <alignment horizontal="center" vertical="center" wrapText="1"/>
    </xf>
    <xf numFmtId="10" fontId="6" fillId="26" borderId="1" xfId="1" applyNumberFormat="1" applyFont="1" applyFill="1" applyBorder="1" applyAlignment="1">
      <alignment horizontal="center" vertical="center"/>
    </xf>
    <xf numFmtId="10" fontId="6" fillId="26" borderId="0" xfId="1" applyNumberFormat="1" applyFont="1" applyFill="1" applyAlignment="1">
      <alignment horizontal="center"/>
    </xf>
    <xf numFmtId="4" fontId="7" fillId="26" borderId="0" xfId="1" applyNumberFormat="1" applyFont="1" applyFill="1" applyAlignment="1">
      <alignment horizontal="left"/>
    </xf>
    <xf numFmtId="49" fontId="6" fillId="26" borderId="1" xfId="1" applyNumberFormat="1" applyFont="1" applyFill="1" applyBorder="1" applyAlignment="1">
      <alignment horizontal="center" vertical="center"/>
    </xf>
    <xf numFmtId="0" fontId="6" fillId="26" borderId="1" xfId="1" applyFont="1" applyFill="1" applyBorder="1" applyAlignment="1">
      <alignment vertical="center"/>
    </xf>
    <xf numFmtId="3" fontId="6" fillId="26" borderId="1" xfId="1" applyNumberFormat="1" applyFont="1" applyFill="1" applyBorder="1" applyAlignment="1">
      <alignment horizontal="center" vertical="center"/>
    </xf>
    <xf numFmtId="2" fontId="6" fillId="26" borderId="1" xfId="0" applyNumberFormat="1" applyFont="1" applyFill="1" applyBorder="1" applyAlignment="1">
      <alignment horizontal="center" vertical="center"/>
    </xf>
    <xf numFmtId="0" fontId="6" fillId="26" borderId="1" xfId="1" applyFont="1" applyFill="1" applyBorder="1"/>
    <xf numFmtId="0" fontId="7" fillId="26" borderId="0" xfId="1" applyFont="1" applyFill="1" applyAlignment="1">
      <alignment horizontal="center"/>
    </xf>
    <xf numFmtId="0" fontId="7" fillId="26" borderId="0" xfId="1" applyFont="1" applyFill="1"/>
    <xf numFmtId="2" fontId="7" fillId="26" borderId="0" xfId="1" applyNumberFormat="1" applyFont="1" applyFill="1" applyAlignment="1">
      <alignment horizontal="center"/>
    </xf>
    <xf numFmtId="0" fontId="8" fillId="26" borderId="0" xfId="1" applyFont="1" applyFill="1" applyAlignment="1">
      <alignment horizontal="center"/>
    </xf>
    <xf numFmtId="0" fontId="8" fillId="26" borderId="0" xfId="1" applyFont="1" applyFill="1"/>
    <xf numFmtId="2" fontId="8" fillId="26" borderId="0" xfId="1" applyNumberFormat="1" applyFont="1" applyFill="1" applyAlignment="1">
      <alignment horizontal="center"/>
    </xf>
    <xf numFmtId="0" fontId="6" fillId="26" borderId="0" xfId="1" applyFont="1" applyFill="1" applyAlignment="1">
      <alignment horizontal="left" vertical="top" wrapText="1"/>
    </xf>
    <xf numFmtId="0" fontId="2" fillId="26" borderId="8" xfId="33" applyFill="1" applyBorder="1"/>
    <xf numFmtId="0" fontId="5" fillId="26" borderId="0" xfId="1" applyFont="1" applyFill="1" applyAlignment="1">
      <alignment vertical="top" wrapText="1"/>
    </xf>
    <xf numFmtId="0" fontId="6" fillId="26" borderId="0" xfId="1" applyFont="1" applyFill="1" applyAlignment="1">
      <alignment wrapText="1"/>
    </xf>
    <xf numFmtId="0" fontId="2" fillId="26" borderId="0" xfId="0" applyFont="1" applyFill="1"/>
    <xf numFmtId="0" fontId="6" fillId="26" borderId="0" xfId="0" applyFont="1" applyFill="1"/>
    <xf numFmtId="0" fontId="23" fillId="26" borderId="0" xfId="0" applyFont="1" applyFill="1"/>
    <xf numFmtId="4" fontId="7" fillId="27" borderId="1" xfId="1" applyNumberFormat="1" applyFont="1" applyFill="1" applyBorder="1" applyAlignment="1">
      <alignment horizontal="center"/>
    </xf>
    <xf numFmtId="0" fontId="7" fillId="27" borderId="2" xfId="1" applyFont="1" applyFill="1" applyBorder="1"/>
    <xf numFmtId="0" fontId="7" fillId="27" borderId="3" xfId="1" applyFont="1" applyFill="1" applyBorder="1"/>
    <xf numFmtId="0" fontId="18" fillId="26" borderId="0" xfId="0" applyFont="1" applyFill="1"/>
    <xf numFmtId="2" fontId="7" fillId="26" borderId="0" xfId="1" applyNumberFormat="1" applyFont="1" applyFill="1"/>
    <xf numFmtId="0" fontId="7" fillId="26" borderId="0" xfId="1" applyFont="1" applyFill="1" applyAlignment="1">
      <alignment horizontal="right"/>
    </xf>
    <xf numFmtId="0" fontId="7" fillId="27" borderId="1" xfId="1" applyFont="1" applyFill="1" applyBorder="1" applyAlignment="1">
      <alignment horizontal="center" vertical="center"/>
    </xf>
    <xf numFmtId="49" fontId="7" fillId="27" borderId="1" xfId="1" applyNumberFormat="1" applyFont="1" applyFill="1" applyBorder="1" applyAlignment="1">
      <alignment horizontal="center" vertical="center" wrapText="1"/>
    </xf>
    <xf numFmtId="0" fontId="7" fillId="27" borderId="1" xfId="1" applyFont="1" applyFill="1" applyBorder="1" applyAlignment="1">
      <alignment horizontal="center" vertical="center" wrapText="1"/>
    </xf>
    <xf numFmtId="0" fontId="3" fillId="26" borderId="0" xfId="1" applyFont="1" applyFill="1" applyAlignment="1">
      <alignment horizontal="left" vertical="top"/>
    </xf>
    <xf numFmtId="0" fontId="7" fillId="26" borderId="0" xfId="1" applyFont="1" applyFill="1" applyAlignment="1">
      <alignment horizontal="center" vertical="top"/>
    </xf>
    <xf numFmtId="0" fontId="7" fillId="26" borderId="0" xfId="1" applyFont="1" applyFill="1" applyAlignment="1">
      <alignment vertical="top"/>
    </xf>
    <xf numFmtId="2" fontId="7" fillId="26" borderId="0" xfId="1" applyNumberFormat="1" applyFont="1" applyFill="1" applyAlignment="1">
      <alignment horizontal="center" vertical="top"/>
    </xf>
    <xf numFmtId="0" fontId="27" fillId="26" borderId="0" xfId="35" applyFill="1"/>
    <xf numFmtId="0" fontId="3" fillId="26" borderId="0" xfId="1" applyFont="1" applyFill="1" applyAlignment="1">
      <alignment vertical="top" wrapText="1"/>
    </xf>
    <xf numFmtId="164" fontId="7" fillId="25" borderId="1" xfId="1" applyNumberFormat="1" applyFont="1" applyFill="1" applyBorder="1" applyAlignment="1">
      <alignment horizontal="center" vertical="center"/>
    </xf>
    <xf numFmtId="0" fontId="27" fillId="0" borderId="0" xfId="35" applyFill="1"/>
    <xf numFmtId="0" fontId="23" fillId="0" borderId="0" xfId="0" applyFont="1"/>
    <xf numFmtId="10" fontId="6" fillId="25" borderId="1" xfId="1" applyNumberFormat="1" applyFont="1" applyFill="1" applyBorder="1" applyAlignment="1">
      <alignment horizontal="center" vertical="center"/>
    </xf>
    <xf numFmtId="4" fontId="6" fillId="25" borderId="1" xfId="1" applyNumberFormat="1" applyFont="1" applyFill="1" applyBorder="1" applyAlignment="1">
      <alignment horizontal="center" vertical="center"/>
    </xf>
    <xf numFmtId="0" fontId="3" fillId="26" borderId="0" xfId="1" applyFont="1" applyFill="1" applyProtection="1">
      <protection locked="0"/>
    </xf>
    <xf numFmtId="0" fontId="6" fillId="26" borderId="0" xfId="1" applyFont="1" applyFill="1" applyProtection="1">
      <protection locked="0"/>
    </xf>
    <xf numFmtId="0" fontId="18" fillId="26" borderId="0" xfId="0" applyFont="1" applyFill="1" applyProtection="1">
      <protection locked="0"/>
    </xf>
    <xf numFmtId="2" fontId="7" fillId="26" borderId="0" xfId="1" applyNumberFormat="1" applyFont="1" applyFill="1" applyProtection="1">
      <protection locked="0"/>
    </xf>
    <xf numFmtId="10" fontId="21" fillId="26" borderId="0" xfId="1" applyNumberFormat="1" applyFont="1" applyFill="1" applyProtection="1">
      <protection locked="0"/>
    </xf>
    <xf numFmtId="0" fontId="7" fillId="26" borderId="0" xfId="1" applyFont="1" applyFill="1" applyAlignment="1" applyProtection="1">
      <alignment horizontal="left"/>
      <protection locked="0"/>
    </xf>
    <xf numFmtId="0" fontId="6" fillId="26" borderId="0" xfId="1" applyFont="1" applyFill="1" applyAlignment="1" applyProtection="1">
      <alignment horizontal="center" vertical="top" wrapText="1"/>
      <protection locked="0"/>
    </xf>
    <xf numFmtId="0" fontId="7" fillId="26" borderId="0" xfId="1" applyFont="1" applyFill="1" applyAlignment="1" applyProtection="1">
      <alignment vertical="top" wrapText="1"/>
      <protection locked="0"/>
    </xf>
    <xf numFmtId="0" fontId="6" fillId="26" borderId="0" xfId="1" applyFont="1" applyFill="1" applyAlignment="1" applyProtection="1">
      <alignment horizontal="center" vertical="center" wrapText="1"/>
      <protection locked="0"/>
    </xf>
    <xf numFmtId="0" fontId="6" fillId="26" borderId="1" xfId="1" applyFont="1" applyFill="1" applyBorder="1" applyAlignment="1" applyProtection="1">
      <alignment horizontal="center" vertical="center"/>
      <protection locked="0"/>
    </xf>
    <xf numFmtId="10" fontId="6" fillId="26" borderId="1" xfId="1" applyNumberFormat="1" applyFont="1" applyFill="1" applyBorder="1" applyAlignment="1" applyProtection="1">
      <alignment horizontal="center" vertical="center"/>
      <protection locked="0"/>
    </xf>
    <xf numFmtId="10" fontId="6" fillId="26" borderId="0" xfId="1" applyNumberFormat="1" applyFont="1" applyFill="1" applyAlignment="1" applyProtection="1">
      <alignment horizontal="center"/>
      <protection locked="0"/>
    </xf>
    <xf numFmtId="4" fontId="7" fillId="26" borderId="0" xfId="1" applyNumberFormat="1" applyFont="1" applyFill="1" applyAlignment="1" applyProtection="1">
      <alignment horizontal="left"/>
      <protection locked="0"/>
    </xf>
    <xf numFmtId="0" fontId="7" fillId="26" borderId="0" xfId="1" applyFont="1" applyFill="1" applyAlignment="1" applyProtection="1">
      <alignment horizontal="right"/>
      <protection locked="0"/>
    </xf>
    <xf numFmtId="0" fontId="7" fillId="27" borderId="1" xfId="1" applyFont="1" applyFill="1" applyBorder="1" applyAlignment="1" applyProtection="1">
      <alignment horizontal="center" vertical="center" wrapText="1"/>
      <protection locked="0"/>
    </xf>
    <xf numFmtId="0" fontId="7" fillId="27" borderId="1" xfId="1" applyFont="1" applyFill="1" applyBorder="1" applyAlignment="1" applyProtection="1">
      <alignment horizontal="center" vertical="center"/>
      <protection locked="0"/>
    </xf>
    <xf numFmtId="49" fontId="7" fillId="27" borderId="1" xfId="1" applyNumberFormat="1" applyFont="1" applyFill="1" applyBorder="1" applyAlignment="1" applyProtection="1">
      <alignment horizontal="center" vertical="center" wrapText="1"/>
      <protection locked="0"/>
    </xf>
    <xf numFmtId="49" fontId="6" fillId="26"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vertical="center"/>
      <protection locked="0"/>
    </xf>
    <xf numFmtId="4" fontId="6" fillId="26" borderId="1" xfId="1" applyNumberFormat="1" applyFont="1" applyFill="1" applyBorder="1" applyAlignment="1" applyProtection="1">
      <alignment horizontal="center" vertical="center"/>
      <protection locked="0"/>
    </xf>
    <xf numFmtId="4" fontId="6" fillId="25" borderId="1" xfId="1" applyNumberFormat="1" applyFont="1" applyFill="1" applyBorder="1" applyAlignment="1" applyProtection="1">
      <alignment horizontal="center" vertical="center"/>
      <protection locked="0"/>
    </xf>
    <xf numFmtId="3" fontId="6" fillId="26" borderId="1" xfId="1" applyNumberFormat="1" applyFont="1" applyFill="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10" fontId="6" fillId="25" borderId="1" xfId="1" applyNumberFormat="1" applyFont="1" applyFill="1" applyBorder="1" applyAlignment="1" applyProtection="1">
      <alignment horizontal="center" vertical="center"/>
      <protection locked="0"/>
    </xf>
    <xf numFmtId="164" fontId="7" fillId="25" borderId="1" xfId="1" applyNumberFormat="1" applyFont="1" applyFill="1" applyBorder="1" applyAlignment="1" applyProtection="1">
      <alignment horizontal="center" vertical="center"/>
      <protection locked="0"/>
    </xf>
    <xf numFmtId="4" fontId="7" fillId="25"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wrapText="1"/>
      <protection locked="0"/>
    </xf>
    <xf numFmtId="0" fontId="6" fillId="26" borderId="1" xfId="1" applyFont="1" applyFill="1" applyBorder="1" applyProtection="1">
      <protection locked="0"/>
    </xf>
    <xf numFmtId="0" fontId="7" fillId="27" borderId="2" xfId="1" applyFont="1" applyFill="1" applyBorder="1" applyProtection="1">
      <protection locked="0"/>
    </xf>
    <xf numFmtId="0" fontId="7" fillId="27" borderId="3" xfId="1" applyFont="1" applyFill="1" applyBorder="1" applyProtection="1">
      <protection locked="0"/>
    </xf>
    <xf numFmtId="4" fontId="7" fillId="27" borderId="1" xfId="1" applyNumberFormat="1" applyFont="1" applyFill="1" applyBorder="1" applyAlignment="1" applyProtection="1">
      <alignment horizontal="center"/>
      <protection locked="0"/>
    </xf>
    <xf numFmtId="0" fontId="7" fillId="26" borderId="0" xfId="1" applyFont="1" applyFill="1" applyAlignment="1" applyProtection="1">
      <alignment horizontal="center"/>
      <protection locked="0"/>
    </xf>
    <xf numFmtId="0" fontId="7" fillId="26" borderId="0" xfId="1" applyFont="1" applyFill="1" applyProtection="1">
      <protection locked="0"/>
    </xf>
    <xf numFmtId="2" fontId="7" fillId="26" borderId="0" xfId="1" applyNumberFormat="1" applyFont="1" applyFill="1" applyAlignment="1" applyProtection="1">
      <alignment horizontal="center"/>
      <protection locked="0"/>
    </xf>
    <xf numFmtId="0" fontId="3" fillId="26" borderId="0" xfId="1" applyFont="1" applyFill="1" applyAlignment="1" applyProtection="1">
      <alignment horizontal="left" vertical="top"/>
      <protection locked="0"/>
    </xf>
    <xf numFmtId="0" fontId="3" fillId="26" borderId="0" xfId="1" applyFont="1" applyFill="1" applyAlignment="1" applyProtection="1">
      <alignment horizontal="left" vertical="top" wrapText="1"/>
      <protection locked="0"/>
    </xf>
    <xf numFmtId="0" fontId="2" fillId="26" borderId="0" xfId="0" applyFont="1" applyFill="1" applyProtection="1">
      <protection locked="0"/>
    </xf>
    <xf numFmtId="0" fontId="6" fillId="26" borderId="0" xfId="0" applyFont="1" applyFill="1" applyProtection="1">
      <protection locked="0"/>
    </xf>
    <xf numFmtId="0" fontId="23" fillId="26" borderId="0" xfId="0" applyFont="1" applyFill="1" applyProtection="1">
      <protection locked="0"/>
    </xf>
    <xf numFmtId="0" fontId="6" fillId="26" borderId="0" xfId="1" applyFont="1" applyFill="1" applyAlignment="1" applyProtection="1">
      <alignment horizontal="left" vertical="top" wrapText="1"/>
      <protection locked="0"/>
    </xf>
    <xf numFmtId="0" fontId="5" fillId="26" borderId="0" xfId="1" applyFont="1" applyFill="1" applyAlignment="1" applyProtection="1">
      <alignment vertical="top" wrapText="1"/>
      <protection locked="0"/>
    </xf>
    <xf numFmtId="0" fontId="6" fillId="26" borderId="0" xfId="1" applyFont="1" applyFill="1" applyAlignment="1" applyProtection="1">
      <alignment wrapText="1"/>
      <protection locked="0"/>
    </xf>
    <xf numFmtId="0" fontId="29" fillId="0" borderId="1" xfId="1" applyFont="1" applyBorder="1" applyAlignment="1">
      <alignment vertical="center"/>
    </xf>
    <xf numFmtId="0" fontId="6" fillId="0" borderId="1" xfId="1" applyFont="1" applyBorder="1" applyAlignment="1">
      <alignment horizontal="center" vertical="center"/>
    </xf>
    <xf numFmtId="0" fontId="6" fillId="0" borderId="1" xfId="1" applyFont="1" applyBorder="1" applyAlignment="1" applyProtection="1">
      <alignment wrapText="1"/>
      <protection locked="0"/>
    </xf>
    <xf numFmtId="10" fontId="6" fillId="0" borderId="1" xfId="1" applyNumberFormat="1" applyFont="1" applyBorder="1" applyAlignment="1" applyProtection="1">
      <alignment horizontal="center" vertical="center"/>
      <protection locked="0"/>
    </xf>
    <xf numFmtId="10" fontId="6" fillId="0" borderId="1" xfId="1" applyNumberFormat="1" applyFont="1" applyBorder="1" applyAlignment="1">
      <alignment horizontal="center" vertical="center"/>
    </xf>
    <xf numFmtId="0" fontId="3" fillId="26" borderId="0" xfId="1" applyFont="1" applyFill="1" applyAlignment="1" applyProtection="1">
      <alignment vertical="top"/>
      <protection locked="0"/>
    </xf>
    <xf numFmtId="0" fontId="30" fillId="0" borderId="0" xfId="0" applyFont="1" applyAlignment="1">
      <alignment horizontal="justify" vertical="center"/>
    </xf>
    <xf numFmtId="0" fontId="7" fillId="26" borderId="19" xfId="1" applyFont="1" applyFill="1" applyBorder="1" applyAlignment="1" applyProtection="1">
      <alignment horizontal="center" vertical="top" wrapText="1"/>
      <protection locked="0"/>
    </xf>
    <xf numFmtId="0" fontId="7" fillId="26" borderId="20" xfId="1" applyFont="1" applyFill="1" applyBorder="1" applyAlignment="1" applyProtection="1">
      <alignment horizontal="center" vertical="top" wrapText="1"/>
      <protection locked="0"/>
    </xf>
    <xf numFmtId="0" fontId="7" fillId="27" borderId="5" xfId="1" applyFont="1" applyFill="1" applyBorder="1" applyAlignment="1">
      <alignment horizontal="center" vertical="center" wrapText="1"/>
    </xf>
    <xf numFmtId="0" fontId="7" fillId="27" borderId="7" xfId="1" applyFont="1" applyFill="1" applyBorder="1" applyAlignment="1">
      <alignment horizontal="center" vertical="center" wrapText="1"/>
    </xf>
    <xf numFmtId="0" fontId="7" fillId="27" borderId="6" xfId="1" applyFont="1" applyFill="1" applyBorder="1" applyAlignment="1">
      <alignment horizontal="center" vertical="center" wrapText="1"/>
    </xf>
    <xf numFmtId="0" fontId="7" fillId="27" borderId="5" xfId="1" applyFont="1" applyFill="1" applyBorder="1" applyAlignment="1" applyProtection="1">
      <alignment horizontal="center" vertical="center" wrapText="1"/>
      <protection locked="0"/>
    </xf>
    <xf numFmtId="0" fontId="7" fillId="27" borderId="7" xfId="1" applyFont="1" applyFill="1" applyBorder="1" applyAlignment="1" applyProtection="1">
      <alignment horizontal="center" vertical="center" wrapText="1"/>
      <protection locked="0"/>
    </xf>
    <xf numFmtId="0" fontId="7" fillId="27" borderId="6" xfId="1" applyFont="1" applyFill="1" applyBorder="1" applyAlignment="1" applyProtection="1">
      <alignment horizontal="center" vertical="center" wrapText="1"/>
      <protection locked="0"/>
    </xf>
    <xf numFmtId="0" fontId="4" fillId="26" borderId="0" xfId="1" applyFont="1" applyFill="1" applyAlignment="1" applyProtection="1">
      <alignment horizontal="center" vertical="center" wrapText="1"/>
      <protection locked="0"/>
    </xf>
    <xf numFmtId="0" fontId="3" fillId="26" borderId="0" xfId="1" applyFont="1" applyFill="1" applyAlignment="1" applyProtection="1">
      <alignment horizontal="left" vertical="top" wrapText="1"/>
      <protection locked="0"/>
    </xf>
    <xf numFmtId="0" fontId="7" fillId="26" borderId="0" xfId="1" applyFont="1" applyFill="1" applyAlignment="1" applyProtection="1">
      <alignment horizontal="left"/>
      <protection locked="0"/>
    </xf>
    <xf numFmtId="0" fontId="7" fillId="26" borderId="18" xfId="1" applyFont="1" applyFill="1" applyBorder="1" applyAlignment="1" applyProtection="1">
      <alignment horizontal="left" vertical="top" wrapText="1"/>
      <protection locked="0"/>
    </xf>
    <xf numFmtId="0" fontId="7" fillId="26" borderId="19" xfId="1" applyFont="1" applyFill="1" applyBorder="1" applyAlignment="1" applyProtection="1">
      <alignment horizontal="left" vertical="top" wrapText="1"/>
      <protection locked="0"/>
    </xf>
    <xf numFmtId="0" fontId="7" fillId="26" borderId="20" xfId="1" applyFont="1" applyFill="1" applyBorder="1" applyAlignment="1" applyProtection="1">
      <alignment horizontal="left" vertical="top" wrapText="1"/>
      <protection locked="0"/>
    </xf>
    <xf numFmtId="0" fontId="7" fillId="26" borderId="2" xfId="1" applyFont="1" applyFill="1" applyBorder="1" applyAlignment="1" applyProtection="1">
      <alignment horizontal="left" vertical="center" wrapText="1"/>
      <protection locked="0"/>
    </xf>
    <xf numFmtId="0" fontId="7" fillId="26" borderId="3" xfId="1" applyFont="1" applyFill="1" applyBorder="1" applyAlignment="1" applyProtection="1">
      <alignment horizontal="left" vertical="center" wrapText="1"/>
      <protection locked="0"/>
    </xf>
    <xf numFmtId="0" fontId="27" fillId="26" borderId="0" xfId="35" applyFill="1" applyAlignment="1" applyProtection="1">
      <alignment horizontal="left" vertical="top" wrapText="1"/>
      <protection locked="0"/>
    </xf>
    <xf numFmtId="0" fontId="7" fillId="27" borderId="1" xfId="1" applyFont="1" applyFill="1" applyBorder="1" applyAlignment="1" applyProtection="1">
      <alignment horizontal="center" vertical="center" wrapText="1"/>
      <protection locked="0"/>
    </xf>
    <xf numFmtId="0" fontId="19" fillId="26" borderId="13" xfId="33" applyFont="1" applyFill="1" applyBorder="1" applyAlignment="1" applyProtection="1">
      <alignment horizontal="center" wrapText="1"/>
      <protection locked="0"/>
    </xf>
    <xf numFmtId="0" fontId="6" fillId="26" borderId="0" xfId="1" applyFont="1" applyFill="1" applyAlignment="1" applyProtection="1">
      <alignment horizontal="center"/>
      <protection locked="0"/>
    </xf>
    <xf numFmtId="0" fontId="27" fillId="0" borderId="0" xfId="35" applyFill="1" applyAlignment="1" applyProtection="1">
      <alignment horizontal="left" vertical="top" wrapText="1"/>
      <protection locked="0"/>
    </xf>
    <xf numFmtId="0" fontId="3" fillId="0" borderId="0" xfId="1" applyFont="1" applyAlignment="1" applyProtection="1">
      <alignment horizontal="left" vertical="top" wrapText="1"/>
      <protection locked="0"/>
    </xf>
    <xf numFmtId="0" fontId="27" fillId="0" borderId="0" xfId="35" applyFill="1" applyAlignment="1" applyProtection="1">
      <alignment horizontal="left" vertical="top"/>
      <protection locked="0"/>
    </xf>
    <xf numFmtId="0" fontId="4" fillId="26" borderId="0" xfId="1" applyFont="1" applyFill="1" applyAlignment="1">
      <alignment horizontal="center" vertical="center"/>
    </xf>
    <xf numFmtId="0" fontId="7" fillId="26" borderId="0" xfId="1" applyFont="1" applyFill="1" applyAlignment="1">
      <alignment horizontal="left"/>
    </xf>
    <xf numFmtId="0" fontId="7" fillId="26" borderId="2" xfId="1" applyFont="1" applyFill="1" applyBorder="1" applyAlignment="1">
      <alignment horizontal="left" vertical="center" wrapText="1"/>
    </xf>
    <xf numFmtId="0" fontId="7" fillId="26" borderId="3" xfId="1" applyFont="1" applyFill="1" applyBorder="1" applyAlignment="1">
      <alignment horizontal="left" vertical="center" wrapText="1"/>
    </xf>
    <xf numFmtId="0" fontId="7" fillId="26" borderId="18" xfId="1" applyFont="1" applyFill="1" applyBorder="1" applyAlignment="1">
      <alignment horizontal="left" vertical="top" wrapText="1"/>
    </xf>
    <xf numFmtId="0" fontId="7" fillId="26" borderId="19" xfId="1" applyFont="1" applyFill="1" applyBorder="1" applyAlignment="1">
      <alignment horizontal="left" vertical="top" wrapText="1"/>
    </xf>
    <xf numFmtId="0" fontId="7" fillId="26" borderId="20" xfId="1" applyFont="1" applyFill="1" applyBorder="1" applyAlignment="1">
      <alignment horizontal="left" vertical="top" wrapText="1"/>
    </xf>
    <xf numFmtId="0" fontId="7" fillId="26" borderId="19" xfId="1" applyFont="1" applyFill="1" applyBorder="1" applyAlignment="1">
      <alignment horizontal="center" vertical="top" wrapText="1"/>
    </xf>
    <xf numFmtId="0" fontId="7" fillId="26" borderId="20" xfId="1" applyFont="1" applyFill="1" applyBorder="1" applyAlignment="1">
      <alignment horizontal="center" vertical="top" wrapText="1"/>
    </xf>
    <xf numFmtId="0" fontId="24" fillId="27" borderId="5" xfId="1" applyFont="1" applyFill="1" applyBorder="1" applyAlignment="1">
      <alignment horizontal="center" vertical="center" wrapText="1"/>
    </xf>
    <xf numFmtId="0" fontId="24" fillId="27" borderId="6" xfId="1" applyFont="1" applyFill="1" applyBorder="1" applyAlignment="1">
      <alignment horizontal="center" vertical="center" wrapText="1"/>
    </xf>
    <xf numFmtId="0" fontId="3" fillId="26" borderId="0" xfId="1" applyFont="1" applyFill="1" applyAlignment="1">
      <alignment horizontal="left" vertical="top" wrapText="1"/>
    </xf>
    <xf numFmtId="0" fontId="27" fillId="26" borderId="0" xfId="35" applyFill="1" applyAlignment="1">
      <alignment horizontal="left" vertical="top" wrapText="1"/>
    </xf>
    <xf numFmtId="0" fontId="27" fillId="0" borderId="0" xfId="35" applyFill="1" applyAlignment="1">
      <alignment horizontal="left"/>
    </xf>
    <xf numFmtId="0" fontId="27" fillId="26" borderId="0" xfId="35" applyFill="1" applyAlignment="1">
      <alignment horizontal="left"/>
    </xf>
    <xf numFmtId="0" fontId="6" fillId="26" borderId="0" xfId="1" applyFont="1" applyFill="1" applyAlignment="1">
      <alignment horizontal="left" vertical="top" wrapText="1"/>
    </xf>
    <xf numFmtId="0" fontId="19" fillId="26" borderId="13" xfId="33" applyFont="1" applyFill="1" applyBorder="1" applyAlignment="1">
      <alignment horizontal="center" wrapText="1"/>
    </xf>
    <xf numFmtId="0" fontId="6" fillId="26" borderId="0" xfId="1" applyFont="1" applyFill="1" applyAlignment="1">
      <alignment horizontal="center"/>
    </xf>
    <xf numFmtId="0" fontId="20" fillId="0" borderId="1" xfId="0" applyFont="1" applyBorder="1" applyAlignment="1">
      <alignment horizontal="center" wrapText="1"/>
    </xf>
    <xf numFmtId="0" fontId="18"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cellXfs>
  <cellStyles count="36">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Hipersaitas" xfId="35" builtinId="8"/>
    <cellStyle name="Input" xfId="29"/>
    <cellStyle name="Įprastas" xfId="0" builtinId="0"/>
    <cellStyle name="Įprastas 2" xfId="1"/>
    <cellStyle name="Linked Cell" xfId="30"/>
    <cellStyle name="Neutral" xfId="31"/>
    <cellStyle name="Normal 2" xfId="33"/>
    <cellStyle name="Note" xfId="32"/>
    <cellStyle name="Percent 2"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tar.lt/portal/lt/legalAct/57268900f6ef11e89fcaa4a4a9822176/asr" TargetMode="External"/><Relationship Id="rId7" Type="http://schemas.openxmlformats.org/officeDocument/2006/relationships/comments" Target="../comments1.xml"/><Relationship Id="rId2" Type="http://schemas.openxmlformats.org/officeDocument/2006/relationships/hyperlink" Target="https://www.e-tar.lt/portal/lt/legalAct/2d8b78b0e79411e68503b67e3b82e8bd/asr" TargetMode="External"/><Relationship Id="rId1" Type="http://schemas.openxmlformats.org/officeDocument/2006/relationships/hyperlink" Target="https://www.lb.lt/lt/mv-ekonomikos-analize-ir-prognoze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e-tar.lt/portal/lt/legalAct/TAR.D3ED3792F52B/as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3" tint="0.59999389629810485"/>
    <pageSetUpPr fitToPage="1"/>
  </sheetPr>
  <dimension ref="A2:IV49"/>
  <sheetViews>
    <sheetView showGridLines="0" tabSelected="1" zoomScale="90" zoomScaleNormal="90" zoomScaleSheetLayoutView="75" workbookViewId="0">
      <selection activeCell="F3" sqref="F3"/>
    </sheetView>
  </sheetViews>
  <sheetFormatPr defaultRowHeight="13" x14ac:dyDescent="0.3"/>
  <cols>
    <col min="1" max="1" width="2" style="69" customWidth="1"/>
    <col min="2" max="2" width="8.6640625" style="69" customWidth="1"/>
    <col min="3" max="4" width="12.109375" style="69" customWidth="1"/>
    <col min="5" max="5" width="21.77734375" style="69" customWidth="1"/>
    <col min="6" max="6" width="12.77734375" style="69" customWidth="1"/>
    <col min="7" max="7" width="15.6640625" style="69" customWidth="1"/>
    <col min="8" max="8" width="20.109375" style="69" customWidth="1"/>
    <col min="9" max="9" width="15.6640625" style="69" customWidth="1"/>
    <col min="10" max="10" width="14.109375" style="69" customWidth="1"/>
    <col min="11" max="11" width="13.33203125" style="69" customWidth="1"/>
    <col min="12" max="12" width="14.44140625" style="69" customWidth="1"/>
    <col min="13" max="13" width="15" style="69" customWidth="1"/>
    <col min="14" max="14" width="17.44140625" style="69" customWidth="1"/>
    <col min="15" max="15" width="16.6640625" style="69" customWidth="1"/>
    <col min="16" max="16" width="12.6640625" style="69" customWidth="1"/>
    <col min="17" max="17" width="13" style="69" customWidth="1"/>
    <col min="18" max="18" width="15" style="69" customWidth="1"/>
    <col min="19" max="20" width="16.6640625" style="69" customWidth="1"/>
    <col min="21" max="21" width="15.6640625" style="69" customWidth="1"/>
    <col min="22" max="22" width="60.109375" style="69" customWidth="1"/>
    <col min="23" max="23" width="8.6640625" style="69"/>
    <col min="24" max="24" width="20.6640625" style="69" customWidth="1"/>
    <col min="25" max="25" width="21.6640625" style="69" customWidth="1"/>
    <col min="26" max="251" width="8.6640625" style="69"/>
    <col min="252" max="252" width="12.109375" style="69" customWidth="1"/>
    <col min="253" max="253" width="30" style="69" customWidth="1"/>
    <col min="254" max="254" width="24.44140625" style="69" customWidth="1"/>
    <col min="255" max="255" width="17.109375" style="69" customWidth="1"/>
    <col min="256" max="256" width="15.33203125" style="69" customWidth="1"/>
    <col min="257" max="257" width="13.44140625" style="69" customWidth="1"/>
    <col min="258" max="259" width="12.6640625" style="69" customWidth="1"/>
    <col min="260" max="260" width="15" style="69" customWidth="1"/>
    <col min="261" max="261" width="16.6640625" style="69" customWidth="1"/>
    <col min="262" max="262" width="16.109375" style="69" customWidth="1"/>
    <col min="263" max="263" width="15.44140625" style="69" customWidth="1"/>
    <col min="264" max="264" width="15.6640625" style="69" customWidth="1"/>
    <col min="265" max="265" width="19.44140625" style="69" customWidth="1"/>
    <col min="266" max="266" width="15.6640625" style="69" customWidth="1"/>
    <col min="267" max="267" width="14.33203125" style="69" customWidth="1"/>
    <col min="268" max="268" width="15.6640625" style="69" customWidth="1"/>
    <col min="269" max="269" width="17.6640625" style="69" customWidth="1"/>
    <col min="270" max="270" width="19.6640625" style="69" customWidth="1"/>
    <col min="271" max="271" width="14.44140625" style="69" customWidth="1"/>
    <col min="272" max="507" width="8.6640625" style="69"/>
    <col min="508" max="508" width="12.109375" style="69" customWidth="1"/>
    <col min="509" max="509" width="30" style="69" customWidth="1"/>
    <col min="510" max="510" width="24.44140625" style="69" customWidth="1"/>
    <col min="511" max="511" width="17.109375" style="69" customWidth="1"/>
    <col min="512" max="512" width="15.33203125" style="69" customWidth="1"/>
    <col min="513" max="513" width="13.44140625" style="69" customWidth="1"/>
    <col min="514" max="515" width="12.6640625" style="69" customWidth="1"/>
    <col min="516" max="516" width="15" style="69" customWidth="1"/>
    <col min="517" max="517" width="16.6640625" style="69" customWidth="1"/>
    <col min="518" max="518" width="16.109375" style="69" customWidth="1"/>
    <col min="519" max="519" width="15.44140625" style="69" customWidth="1"/>
    <col min="520" max="520" width="15.6640625" style="69" customWidth="1"/>
    <col min="521" max="521" width="19.44140625" style="69" customWidth="1"/>
    <col min="522" max="522" width="15.6640625" style="69" customWidth="1"/>
    <col min="523" max="523" width="14.33203125" style="69" customWidth="1"/>
    <col min="524" max="524" width="15.6640625" style="69" customWidth="1"/>
    <col min="525" max="525" width="17.6640625" style="69" customWidth="1"/>
    <col min="526" max="526" width="19.6640625" style="69" customWidth="1"/>
    <col min="527" max="527" width="14.44140625" style="69" customWidth="1"/>
    <col min="528" max="763" width="8.6640625" style="69"/>
    <col min="764" max="764" width="12.109375" style="69" customWidth="1"/>
    <col min="765" max="765" width="30" style="69" customWidth="1"/>
    <col min="766" max="766" width="24.44140625" style="69" customWidth="1"/>
    <col min="767" max="767" width="17.109375" style="69" customWidth="1"/>
    <col min="768" max="768" width="15.33203125" style="69" customWidth="1"/>
    <col min="769" max="769" width="13.44140625" style="69" customWidth="1"/>
    <col min="770" max="771" width="12.6640625" style="69" customWidth="1"/>
    <col min="772" max="772" width="15" style="69" customWidth="1"/>
    <col min="773" max="773" width="16.6640625" style="69" customWidth="1"/>
    <col min="774" max="774" width="16.109375" style="69" customWidth="1"/>
    <col min="775" max="775" width="15.44140625" style="69" customWidth="1"/>
    <col min="776" max="776" width="15.6640625" style="69" customWidth="1"/>
    <col min="777" max="777" width="19.44140625" style="69" customWidth="1"/>
    <col min="778" max="778" width="15.6640625" style="69" customWidth="1"/>
    <col min="779" max="779" width="14.33203125" style="69" customWidth="1"/>
    <col min="780" max="780" width="15.6640625" style="69" customWidth="1"/>
    <col min="781" max="781" width="17.6640625" style="69" customWidth="1"/>
    <col min="782" max="782" width="19.6640625" style="69" customWidth="1"/>
    <col min="783" max="783" width="14.44140625" style="69" customWidth="1"/>
    <col min="784" max="1019" width="8.6640625" style="69"/>
    <col min="1020" max="1020" width="12.109375" style="69" customWidth="1"/>
    <col min="1021" max="1021" width="30" style="69" customWidth="1"/>
    <col min="1022" max="1022" width="24.44140625" style="69" customWidth="1"/>
    <col min="1023" max="1023" width="17.109375" style="69" customWidth="1"/>
    <col min="1024" max="1024" width="15.33203125" style="69" customWidth="1"/>
    <col min="1025" max="1025" width="13.44140625" style="69" customWidth="1"/>
    <col min="1026" max="1027" width="12.6640625" style="69" customWidth="1"/>
    <col min="1028" max="1028" width="15" style="69" customWidth="1"/>
    <col min="1029" max="1029" width="16.6640625" style="69" customWidth="1"/>
    <col min="1030" max="1030" width="16.109375" style="69" customWidth="1"/>
    <col min="1031" max="1031" width="15.44140625" style="69" customWidth="1"/>
    <col min="1032" max="1032" width="15.6640625" style="69" customWidth="1"/>
    <col min="1033" max="1033" width="19.44140625" style="69" customWidth="1"/>
    <col min="1034" max="1034" width="15.6640625" style="69" customWidth="1"/>
    <col min="1035" max="1035" width="14.33203125" style="69" customWidth="1"/>
    <col min="1036" max="1036" width="15.6640625" style="69" customWidth="1"/>
    <col min="1037" max="1037" width="17.6640625" style="69" customWidth="1"/>
    <col min="1038" max="1038" width="19.6640625" style="69" customWidth="1"/>
    <col min="1039" max="1039" width="14.44140625" style="69" customWidth="1"/>
    <col min="1040" max="1275" width="8.6640625" style="69"/>
    <col min="1276" max="1276" width="12.109375" style="69" customWidth="1"/>
    <col min="1277" max="1277" width="30" style="69" customWidth="1"/>
    <col min="1278" max="1278" width="24.44140625" style="69" customWidth="1"/>
    <col min="1279" max="1279" width="17.109375" style="69" customWidth="1"/>
    <col min="1280" max="1280" width="15.33203125" style="69" customWidth="1"/>
    <col min="1281" max="1281" width="13.44140625" style="69" customWidth="1"/>
    <col min="1282" max="1283" width="12.6640625" style="69" customWidth="1"/>
    <col min="1284" max="1284" width="15" style="69" customWidth="1"/>
    <col min="1285" max="1285" width="16.6640625" style="69" customWidth="1"/>
    <col min="1286" max="1286" width="16.109375" style="69" customWidth="1"/>
    <col min="1287" max="1287" width="15.44140625" style="69" customWidth="1"/>
    <col min="1288" max="1288" width="15.6640625" style="69" customWidth="1"/>
    <col min="1289" max="1289" width="19.44140625" style="69" customWidth="1"/>
    <col min="1290" max="1290" width="15.6640625" style="69" customWidth="1"/>
    <col min="1291" max="1291" width="14.33203125" style="69" customWidth="1"/>
    <col min="1292" max="1292" width="15.6640625" style="69" customWidth="1"/>
    <col min="1293" max="1293" width="17.6640625" style="69" customWidth="1"/>
    <col min="1294" max="1294" width="19.6640625" style="69" customWidth="1"/>
    <col min="1295" max="1295" width="14.44140625" style="69" customWidth="1"/>
    <col min="1296" max="1531" width="8.6640625" style="69"/>
    <col min="1532" max="1532" width="12.109375" style="69" customWidth="1"/>
    <col min="1533" max="1533" width="30" style="69" customWidth="1"/>
    <col min="1534" max="1534" width="24.44140625" style="69" customWidth="1"/>
    <col min="1535" max="1535" width="17.109375" style="69" customWidth="1"/>
    <col min="1536" max="1536" width="15.33203125" style="69" customWidth="1"/>
    <col min="1537" max="1537" width="13.44140625" style="69" customWidth="1"/>
    <col min="1538" max="1539" width="12.6640625" style="69" customWidth="1"/>
    <col min="1540" max="1540" width="15" style="69" customWidth="1"/>
    <col min="1541" max="1541" width="16.6640625" style="69" customWidth="1"/>
    <col min="1542" max="1542" width="16.109375" style="69" customWidth="1"/>
    <col min="1543" max="1543" width="15.44140625" style="69" customWidth="1"/>
    <col min="1544" max="1544" width="15.6640625" style="69" customWidth="1"/>
    <col min="1545" max="1545" width="19.44140625" style="69" customWidth="1"/>
    <col min="1546" max="1546" width="15.6640625" style="69" customWidth="1"/>
    <col min="1547" max="1547" width="14.33203125" style="69" customWidth="1"/>
    <col min="1548" max="1548" width="15.6640625" style="69" customWidth="1"/>
    <col min="1549" max="1549" width="17.6640625" style="69" customWidth="1"/>
    <col min="1550" max="1550" width="19.6640625" style="69" customWidth="1"/>
    <col min="1551" max="1551" width="14.44140625" style="69" customWidth="1"/>
    <col min="1552" max="1787" width="8.6640625" style="69"/>
    <col min="1788" max="1788" width="12.109375" style="69" customWidth="1"/>
    <col min="1789" max="1789" width="30" style="69" customWidth="1"/>
    <col min="1790" max="1790" width="24.44140625" style="69" customWidth="1"/>
    <col min="1791" max="1791" width="17.109375" style="69" customWidth="1"/>
    <col min="1792" max="1792" width="15.33203125" style="69" customWidth="1"/>
    <col min="1793" max="1793" width="13.44140625" style="69" customWidth="1"/>
    <col min="1794" max="1795" width="12.6640625" style="69" customWidth="1"/>
    <col min="1796" max="1796" width="15" style="69" customWidth="1"/>
    <col min="1797" max="1797" width="16.6640625" style="69" customWidth="1"/>
    <col min="1798" max="1798" width="16.109375" style="69" customWidth="1"/>
    <col min="1799" max="1799" width="15.44140625" style="69" customWidth="1"/>
    <col min="1800" max="1800" width="15.6640625" style="69" customWidth="1"/>
    <col min="1801" max="1801" width="19.44140625" style="69" customWidth="1"/>
    <col min="1802" max="1802" width="15.6640625" style="69" customWidth="1"/>
    <col min="1803" max="1803" width="14.33203125" style="69" customWidth="1"/>
    <col min="1804" max="1804" width="15.6640625" style="69" customWidth="1"/>
    <col min="1805" max="1805" width="17.6640625" style="69" customWidth="1"/>
    <col min="1806" max="1806" width="19.6640625" style="69" customWidth="1"/>
    <col min="1807" max="1807" width="14.44140625" style="69" customWidth="1"/>
    <col min="1808" max="2043" width="8.6640625" style="69"/>
    <col min="2044" max="2044" width="12.109375" style="69" customWidth="1"/>
    <col min="2045" max="2045" width="30" style="69" customWidth="1"/>
    <col min="2046" max="2046" width="24.44140625" style="69" customWidth="1"/>
    <col min="2047" max="2047" width="17.109375" style="69" customWidth="1"/>
    <col min="2048" max="2048" width="15.33203125" style="69" customWidth="1"/>
    <col min="2049" max="2049" width="13.44140625" style="69" customWidth="1"/>
    <col min="2050" max="2051" width="12.6640625" style="69" customWidth="1"/>
    <col min="2052" max="2052" width="15" style="69" customWidth="1"/>
    <col min="2053" max="2053" width="16.6640625" style="69" customWidth="1"/>
    <col min="2054" max="2054" width="16.109375" style="69" customWidth="1"/>
    <col min="2055" max="2055" width="15.44140625" style="69" customWidth="1"/>
    <col min="2056" max="2056" width="15.6640625" style="69" customWidth="1"/>
    <col min="2057" max="2057" width="19.44140625" style="69" customWidth="1"/>
    <col min="2058" max="2058" width="15.6640625" style="69" customWidth="1"/>
    <col min="2059" max="2059" width="14.33203125" style="69" customWidth="1"/>
    <col min="2060" max="2060" width="15.6640625" style="69" customWidth="1"/>
    <col min="2061" max="2061" width="17.6640625" style="69" customWidth="1"/>
    <col min="2062" max="2062" width="19.6640625" style="69" customWidth="1"/>
    <col min="2063" max="2063" width="14.44140625" style="69" customWidth="1"/>
    <col min="2064" max="2299" width="8.6640625" style="69"/>
    <col min="2300" max="2300" width="12.109375" style="69" customWidth="1"/>
    <col min="2301" max="2301" width="30" style="69" customWidth="1"/>
    <col min="2302" max="2302" width="24.44140625" style="69" customWidth="1"/>
    <col min="2303" max="2303" width="17.109375" style="69" customWidth="1"/>
    <col min="2304" max="2304" width="15.33203125" style="69" customWidth="1"/>
    <col min="2305" max="2305" width="13.44140625" style="69" customWidth="1"/>
    <col min="2306" max="2307" width="12.6640625" style="69" customWidth="1"/>
    <col min="2308" max="2308" width="15" style="69" customWidth="1"/>
    <col min="2309" max="2309" width="16.6640625" style="69" customWidth="1"/>
    <col min="2310" max="2310" width="16.109375" style="69" customWidth="1"/>
    <col min="2311" max="2311" width="15.44140625" style="69" customWidth="1"/>
    <col min="2312" max="2312" width="15.6640625" style="69" customWidth="1"/>
    <col min="2313" max="2313" width="19.44140625" style="69" customWidth="1"/>
    <col min="2314" max="2314" width="15.6640625" style="69" customWidth="1"/>
    <col min="2315" max="2315" width="14.33203125" style="69" customWidth="1"/>
    <col min="2316" max="2316" width="15.6640625" style="69" customWidth="1"/>
    <col min="2317" max="2317" width="17.6640625" style="69" customWidth="1"/>
    <col min="2318" max="2318" width="19.6640625" style="69" customWidth="1"/>
    <col min="2319" max="2319" width="14.44140625" style="69" customWidth="1"/>
    <col min="2320" max="2555" width="8.6640625" style="69"/>
    <col min="2556" max="2556" width="12.109375" style="69" customWidth="1"/>
    <col min="2557" max="2557" width="30" style="69" customWidth="1"/>
    <col min="2558" max="2558" width="24.44140625" style="69" customWidth="1"/>
    <col min="2559" max="2559" width="17.109375" style="69" customWidth="1"/>
    <col min="2560" max="2560" width="15.33203125" style="69" customWidth="1"/>
    <col min="2561" max="2561" width="13.44140625" style="69" customWidth="1"/>
    <col min="2562" max="2563" width="12.6640625" style="69" customWidth="1"/>
    <col min="2564" max="2564" width="15" style="69" customWidth="1"/>
    <col min="2565" max="2565" width="16.6640625" style="69" customWidth="1"/>
    <col min="2566" max="2566" width="16.109375" style="69" customWidth="1"/>
    <col min="2567" max="2567" width="15.44140625" style="69" customWidth="1"/>
    <col min="2568" max="2568" width="15.6640625" style="69" customWidth="1"/>
    <col min="2569" max="2569" width="19.44140625" style="69" customWidth="1"/>
    <col min="2570" max="2570" width="15.6640625" style="69" customWidth="1"/>
    <col min="2571" max="2571" width="14.33203125" style="69" customWidth="1"/>
    <col min="2572" max="2572" width="15.6640625" style="69" customWidth="1"/>
    <col min="2573" max="2573" width="17.6640625" style="69" customWidth="1"/>
    <col min="2574" max="2574" width="19.6640625" style="69" customWidth="1"/>
    <col min="2575" max="2575" width="14.44140625" style="69" customWidth="1"/>
    <col min="2576" max="2811" width="8.6640625" style="69"/>
    <col min="2812" max="2812" width="12.109375" style="69" customWidth="1"/>
    <col min="2813" max="2813" width="30" style="69" customWidth="1"/>
    <col min="2814" max="2814" width="24.44140625" style="69" customWidth="1"/>
    <col min="2815" max="2815" width="17.109375" style="69" customWidth="1"/>
    <col min="2816" max="2816" width="15.33203125" style="69" customWidth="1"/>
    <col min="2817" max="2817" width="13.44140625" style="69" customWidth="1"/>
    <col min="2818" max="2819" width="12.6640625" style="69" customWidth="1"/>
    <col min="2820" max="2820" width="15" style="69" customWidth="1"/>
    <col min="2821" max="2821" width="16.6640625" style="69" customWidth="1"/>
    <col min="2822" max="2822" width="16.109375" style="69" customWidth="1"/>
    <col min="2823" max="2823" width="15.44140625" style="69" customWidth="1"/>
    <col min="2824" max="2824" width="15.6640625" style="69" customWidth="1"/>
    <col min="2825" max="2825" width="19.44140625" style="69" customWidth="1"/>
    <col min="2826" max="2826" width="15.6640625" style="69" customWidth="1"/>
    <col min="2827" max="2827" width="14.33203125" style="69" customWidth="1"/>
    <col min="2828" max="2828" width="15.6640625" style="69" customWidth="1"/>
    <col min="2829" max="2829" width="17.6640625" style="69" customWidth="1"/>
    <col min="2830" max="2830" width="19.6640625" style="69" customWidth="1"/>
    <col min="2831" max="2831" width="14.44140625" style="69" customWidth="1"/>
    <col min="2832" max="3067" width="8.6640625" style="69"/>
    <col min="3068" max="3068" width="12.109375" style="69" customWidth="1"/>
    <col min="3069" max="3069" width="30" style="69" customWidth="1"/>
    <col min="3070" max="3070" width="24.44140625" style="69" customWidth="1"/>
    <col min="3071" max="3071" width="17.109375" style="69" customWidth="1"/>
    <col min="3072" max="3072" width="15.33203125" style="69" customWidth="1"/>
    <col min="3073" max="3073" width="13.44140625" style="69" customWidth="1"/>
    <col min="3074" max="3075" width="12.6640625" style="69" customWidth="1"/>
    <col min="3076" max="3076" width="15" style="69" customWidth="1"/>
    <col min="3077" max="3077" width="16.6640625" style="69" customWidth="1"/>
    <col min="3078" max="3078" width="16.109375" style="69" customWidth="1"/>
    <col min="3079" max="3079" width="15.44140625" style="69" customWidth="1"/>
    <col min="3080" max="3080" width="15.6640625" style="69" customWidth="1"/>
    <col min="3081" max="3081" width="19.44140625" style="69" customWidth="1"/>
    <col min="3082" max="3082" width="15.6640625" style="69" customWidth="1"/>
    <col min="3083" max="3083" width="14.33203125" style="69" customWidth="1"/>
    <col min="3084" max="3084" width="15.6640625" style="69" customWidth="1"/>
    <col min="3085" max="3085" width="17.6640625" style="69" customWidth="1"/>
    <col min="3086" max="3086" width="19.6640625" style="69" customWidth="1"/>
    <col min="3087" max="3087" width="14.44140625" style="69" customWidth="1"/>
    <col min="3088" max="3323" width="8.6640625" style="69"/>
    <col min="3324" max="3324" width="12.109375" style="69" customWidth="1"/>
    <col min="3325" max="3325" width="30" style="69" customWidth="1"/>
    <col min="3326" max="3326" width="24.44140625" style="69" customWidth="1"/>
    <col min="3327" max="3327" width="17.109375" style="69" customWidth="1"/>
    <col min="3328" max="3328" width="15.33203125" style="69" customWidth="1"/>
    <col min="3329" max="3329" width="13.44140625" style="69" customWidth="1"/>
    <col min="3330" max="3331" width="12.6640625" style="69" customWidth="1"/>
    <col min="3332" max="3332" width="15" style="69" customWidth="1"/>
    <col min="3333" max="3333" width="16.6640625" style="69" customWidth="1"/>
    <col min="3334" max="3334" width="16.109375" style="69" customWidth="1"/>
    <col min="3335" max="3335" width="15.44140625" style="69" customWidth="1"/>
    <col min="3336" max="3336" width="15.6640625" style="69" customWidth="1"/>
    <col min="3337" max="3337" width="19.44140625" style="69" customWidth="1"/>
    <col min="3338" max="3338" width="15.6640625" style="69" customWidth="1"/>
    <col min="3339" max="3339" width="14.33203125" style="69" customWidth="1"/>
    <col min="3340" max="3340" width="15.6640625" style="69" customWidth="1"/>
    <col min="3341" max="3341" width="17.6640625" style="69" customWidth="1"/>
    <col min="3342" max="3342" width="19.6640625" style="69" customWidth="1"/>
    <col min="3343" max="3343" width="14.44140625" style="69" customWidth="1"/>
    <col min="3344" max="3579" width="8.6640625" style="69"/>
    <col min="3580" max="3580" width="12.109375" style="69" customWidth="1"/>
    <col min="3581" max="3581" width="30" style="69" customWidth="1"/>
    <col min="3582" max="3582" width="24.44140625" style="69" customWidth="1"/>
    <col min="3583" max="3583" width="17.109375" style="69" customWidth="1"/>
    <col min="3584" max="3584" width="15.33203125" style="69" customWidth="1"/>
    <col min="3585" max="3585" width="13.44140625" style="69" customWidth="1"/>
    <col min="3586" max="3587" width="12.6640625" style="69" customWidth="1"/>
    <col min="3588" max="3588" width="15" style="69" customWidth="1"/>
    <col min="3589" max="3589" width="16.6640625" style="69" customWidth="1"/>
    <col min="3590" max="3590" width="16.109375" style="69" customWidth="1"/>
    <col min="3591" max="3591" width="15.44140625" style="69" customWidth="1"/>
    <col min="3592" max="3592" width="15.6640625" style="69" customWidth="1"/>
    <col min="3593" max="3593" width="19.44140625" style="69" customWidth="1"/>
    <col min="3594" max="3594" width="15.6640625" style="69" customWidth="1"/>
    <col min="3595" max="3595" width="14.33203125" style="69" customWidth="1"/>
    <col min="3596" max="3596" width="15.6640625" style="69" customWidth="1"/>
    <col min="3597" max="3597" width="17.6640625" style="69" customWidth="1"/>
    <col min="3598" max="3598" width="19.6640625" style="69" customWidth="1"/>
    <col min="3599" max="3599" width="14.44140625" style="69" customWidth="1"/>
    <col min="3600" max="3835" width="8.6640625" style="69"/>
    <col min="3836" max="3836" width="12.109375" style="69" customWidth="1"/>
    <col min="3837" max="3837" width="30" style="69" customWidth="1"/>
    <col min="3838" max="3838" width="24.44140625" style="69" customWidth="1"/>
    <col min="3839" max="3839" width="17.109375" style="69" customWidth="1"/>
    <col min="3840" max="3840" width="15.33203125" style="69" customWidth="1"/>
    <col min="3841" max="3841" width="13.44140625" style="69" customWidth="1"/>
    <col min="3842" max="3843" width="12.6640625" style="69" customWidth="1"/>
    <col min="3844" max="3844" width="15" style="69" customWidth="1"/>
    <col min="3845" max="3845" width="16.6640625" style="69" customWidth="1"/>
    <col min="3846" max="3846" width="16.109375" style="69" customWidth="1"/>
    <col min="3847" max="3847" width="15.44140625" style="69" customWidth="1"/>
    <col min="3848" max="3848" width="15.6640625" style="69" customWidth="1"/>
    <col min="3849" max="3849" width="19.44140625" style="69" customWidth="1"/>
    <col min="3850" max="3850" width="15.6640625" style="69" customWidth="1"/>
    <col min="3851" max="3851" width="14.33203125" style="69" customWidth="1"/>
    <col min="3852" max="3852" width="15.6640625" style="69" customWidth="1"/>
    <col min="3853" max="3853" width="17.6640625" style="69" customWidth="1"/>
    <col min="3854" max="3854" width="19.6640625" style="69" customWidth="1"/>
    <col min="3855" max="3855" width="14.44140625" style="69" customWidth="1"/>
    <col min="3856" max="4091" width="8.6640625" style="69"/>
    <col min="4092" max="4092" width="12.109375" style="69" customWidth="1"/>
    <col min="4093" max="4093" width="30" style="69" customWidth="1"/>
    <col min="4094" max="4094" width="24.44140625" style="69" customWidth="1"/>
    <col min="4095" max="4095" width="17.109375" style="69" customWidth="1"/>
    <col min="4096" max="4096" width="15.33203125" style="69" customWidth="1"/>
    <col min="4097" max="4097" width="13.44140625" style="69" customWidth="1"/>
    <col min="4098" max="4099" width="12.6640625" style="69" customWidth="1"/>
    <col min="4100" max="4100" width="15" style="69" customWidth="1"/>
    <col min="4101" max="4101" width="16.6640625" style="69" customWidth="1"/>
    <col min="4102" max="4102" width="16.109375" style="69" customWidth="1"/>
    <col min="4103" max="4103" width="15.44140625" style="69" customWidth="1"/>
    <col min="4104" max="4104" width="15.6640625" style="69" customWidth="1"/>
    <col min="4105" max="4105" width="19.44140625" style="69" customWidth="1"/>
    <col min="4106" max="4106" width="15.6640625" style="69" customWidth="1"/>
    <col min="4107" max="4107" width="14.33203125" style="69" customWidth="1"/>
    <col min="4108" max="4108" width="15.6640625" style="69" customWidth="1"/>
    <col min="4109" max="4109" width="17.6640625" style="69" customWidth="1"/>
    <col min="4110" max="4110" width="19.6640625" style="69" customWidth="1"/>
    <col min="4111" max="4111" width="14.44140625" style="69" customWidth="1"/>
    <col min="4112" max="4347" width="8.6640625" style="69"/>
    <col min="4348" max="4348" width="12.109375" style="69" customWidth="1"/>
    <col min="4349" max="4349" width="30" style="69" customWidth="1"/>
    <col min="4350" max="4350" width="24.44140625" style="69" customWidth="1"/>
    <col min="4351" max="4351" width="17.109375" style="69" customWidth="1"/>
    <col min="4352" max="4352" width="15.33203125" style="69" customWidth="1"/>
    <col min="4353" max="4353" width="13.44140625" style="69" customWidth="1"/>
    <col min="4354" max="4355" width="12.6640625" style="69" customWidth="1"/>
    <col min="4356" max="4356" width="15" style="69" customWidth="1"/>
    <col min="4357" max="4357" width="16.6640625" style="69" customWidth="1"/>
    <col min="4358" max="4358" width="16.109375" style="69" customWidth="1"/>
    <col min="4359" max="4359" width="15.44140625" style="69" customWidth="1"/>
    <col min="4360" max="4360" width="15.6640625" style="69" customWidth="1"/>
    <col min="4361" max="4361" width="19.44140625" style="69" customWidth="1"/>
    <col min="4362" max="4362" width="15.6640625" style="69" customWidth="1"/>
    <col min="4363" max="4363" width="14.33203125" style="69" customWidth="1"/>
    <col min="4364" max="4364" width="15.6640625" style="69" customWidth="1"/>
    <col min="4365" max="4365" width="17.6640625" style="69" customWidth="1"/>
    <col min="4366" max="4366" width="19.6640625" style="69" customWidth="1"/>
    <col min="4367" max="4367" width="14.44140625" style="69" customWidth="1"/>
    <col min="4368" max="4603" width="8.6640625" style="69"/>
    <col min="4604" max="4604" width="12.109375" style="69" customWidth="1"/>
    <col min="4605" max="4605" width="30" style="69" customWidth="1"/>
    <col min="4606" max="4606" width="24.44140625" style="69" customWidth="1"/>
    <col min="4607" max="4607" width="17.109375" style="69" customWidth="1"/>
    <col min="4608" max="4608" width="15.33203125" style="69" customWidth="1"/>
    <col min="4609" max="4609" width="13.44140625" style="69" customWidth="1"/>
    <col min="4610" max="4611" width="12.6640625" style="69" customWidth="1"/>
    <col min="4612" max="4612" width="15" style="69" customWidth="1"/>
    <col min="4613" max="4613" width="16.6640625" style="69" customWidth="1"/>
    <col min="4614" max="4614" width="16.109375" style="69" customWidth="1"/>
    <col min="4615" max="4615" width="15.44140625" style="69" customWidth="1"/>
    <col min="4616" max="4616" width="15.6640625" style="69" customWidth="1"/>
    <col min="4617" max="4617" width="19.44140625" style="69" customWidth="1"/>
    <col min="4618" max="4618" width="15.6640625" style="69" customWidth="1"/>
    <col min="4619" max="4619" width="14.33203125" style="69" customWidth="1"/>
    <col min="4620" max="4620" width="15.6640625" style="69" customWidth="1"/>
    <col min="4621" max="4621" width="17.6640625" style="69" customWidth="1"/>
    <col min="4622" max="4622" width="19.6640625" style="69" customWidth="1"/>
    <col min="4623" max="4623" width="14.44140625" style="69" customWidth="1"/>
    <col min="4624" max="4859" width="8.6640625" style="69"/>
    <col min="4860" max="4860" width="12.109375" style="69" customWidth="1"/>
    <col min="4861" max="4861" width="30" style="69" customWidth="1"/>
    <col min="4862" max="4862" width="24.44140625" style="69" customWidth="1"/>
    <col min="4863" max="4863" width="17.109375" style="69" customWidth="1"/>
    <col min="4864" max="4864" width="15.33203125" style="69" customWidth="1"/>
    <col min="4865" max="4865" width="13.44140625" style="69" customWidth="1"/>
    <col min="4866" max="4867" width="12.6640625" style="69" customWidth="1"/>
    <col min="4868" max="4868" width="15" style="69" customWidth="1"/>
    <col min="4869" max="4869" width="16.6640625" style="69" customWidth="1"/>
    <col min="4870" max="4870" width="16.109375" style="69" customWidth="1"/>
    <col min="4871" max="4871" width="15.44140625" style="69" customWidth="1"/>
    <col min="4872" max="4872" width="15.6640625" style="69" customWidth="1"/>
    <col min="4873" max="4873" width="19.44140625" style="69" customWidth="1"/>
    <col min="4874" max="4874" width="15.6640625" style="69" customWidth="1"/>
    <col min="4875" max="4875" width="14.33203125" style="69" customWidth="1"/>
    <col min="4876" max="4876" width="15.6640625" style="69" customWidth="1"/>
    <col min="4877" max="4877" width="17.6640625" style="69" customWidth="1"/>
    <col min="4878" max="4878" width="19.6640625" style="69" customWidth="1"/>
    <col min="4879" max="4879" width="14.44140625" style="69" customWidth="1"/>
    <col min="4880" max="5115" width="8.6640625" style="69"/>
    <col min="5116" max="5116" width="12.109375" style="69" customWidth="1"/>
    <col min="5117" max="5117" width="30" style="69" customWidth="1"/>
    <col min="5118" max="5118" width="24.44140625" style="69" customWidth="1"/>
    <col min="5119" max="5119" width="17.109375" style="69" customWidth="1"/>
    <col min="5120" max="5120" width="15.33203125" style="69" customWidth="1"/>
    <col min="5121" max="5121" width="13.44140625" style="69" customWidth="1"/>
    <col min="5122" max="5123" width="12.6640625" style="69" customWidth="1"/>
    <col min="5124" max="5124" width="15" style="69" customWidth="1"/>
    <col min="5125" max="5125" width="16.6640625" style="69" customWidth="1"/>
    <col min="5126" max="5126" width="16.109375" style="69" customWidth="1"/>
    <col min="5127" max="5127" width="15.44140625" style="69" customWidth="1"/>
    <col min="5128" max="5128" width="15.6640625" style="69" customWidth="1"/>
    <col min="5129" max="5129" width="19.44140625" style="69" customWidth="1"/>
    <col min="5130" max="5130" width="15.6640625" style="69" customWidth="1"/>
    <col min="5131" max="5131" width="14.33203125" style="69" customWidth="1"/>
    <col min="5132" max="5132" width="15.6640625" style="69" customWidth="1"/>
    <col min="5133" max="5133" width="17.6640625" style="69" customWidth="1"/>
    <col min="5134" max="5134" width="19.6640625" style="69" customWidth="1"/>
    <col min="5135" max="5135" width="14.44140625" style="69" customWidth="1"/>
    <col min="5136" max="5371" width="8.6640625" style="69"/>
    <col min="5372" max="5372" width="12.109375" style="69" customWidth="1"/>
    <col min="5373" max="5373" width="30" style="69" customWidth="1"/>
    <col min="5374" max="5374" width="24.44140625" style="69" customWidth="1"/>
    <col min="5375" max="5375" width="17.109375" style="69" customWidth="1"/>
    <col min="5376" max="5376" width="15.33203125" style="69" customWidth="1"/>
    <col min="5377" max="5377" width="13.44140625" style="69" customWidth="1"/>
    <col min="5378" max="5379" width="12.6640625" style="69" customWidth="1"/>
    <col min="5380" max="5380" width="15" style="69" customWidth="1"/>
    <col min="5381" max="5381" width="16.6640625" style="69" customWidth="1"/>
    <col min="5382" max="5382" width="16.109375" style="69" customWidth="1"/>
    <col min="5383" max="5383" width="15.44140625" style="69" customWidth="1"/>
    <col min="5384" max="5384" width="15.6640625" style="69" customWidth="1"/>
    <col min="5385" max="5385" width="19.44140625" style="69" customWidth="1"/>
    <col min="5386" max="5386" width="15.6640625" style="69" customWidth="1"/>
    <col min="5387" max="5387" width="14.33203125" style="69" customWidth="1"/>
    <col min="5388" max="5388" width="15.6640625" style="69" customWidth="1"/>
    <col min="5389" max="5389" width="17.6640625" style="69" customWidth="1"/>
    <col min="5390" max="5390" width="19.6640625" style="69" customWidth="1"/>
    <col min="5391" max="5391" width="14.44140625" style="69" customWidth="1"/>
    <col min="5392" max="5627" width="8.6640625" style="69"/>
    <col min="5628" max="5628" width="12.109375" style="69" customWidth="1"/>
    <col min="5629" max="5629" width="30" style="69" customWidth="1"/>
    <col min="5630" max="5630" width="24.44140625" style="69" customWidth="1"/>
    <col min="5631" max="5631" width="17.109375" style="69" customWidth="1"/>
    <col min="5632" max="5632" width="15.33203125" style="69" customWidth="1"/>
    <col min="5633" max="5633" width="13.44140625" style="69" customWidth="1"/>
    <col min="5634" max="5635" width="12.6640625" style="69" customWidth="1"/>
    <col min="5636" max="5636" width="15" style="69" customWidth="1"/>
    <col min="5637" max="5637" width="16.6640625" style="69" customWidth="1"/>
    <col min="5638" max="5638" width="16.109375" style="69" customWidth="1"/>
    <col min="5639" max="5639" width="15.44140625" style="69" customWidth="1"/>
    <col min="5640" max="5640" width="15.6640625" style="69" customWidth="1"/>
    <col min="5641" max="5641" width="19.44140625" style="69" customWidth="1"/>
    <col min="5642" max="5642" width="15.6640625" style="69" customWidth="1"/>
    <col min="5643" max="5643" width="14.33203125" style="69" customWidth="1"/>
    <col min="5644" max="5644" width="15.6640625" style="69" customWidth="1"/>
    <col min="5645" max="5645" width="17.6640625" style="69" customWidth="1"/>
    <col min="5646" max="5646" width="19.6640625" style="69" customWidth="1"/>
    <col min="5647" max="5647" width="14.44140625" style="69" customWidth="1"/>
    <col min="5648" max="5883" width="8.6640625" style="69"/>
    <col min="5884" max="5884" width="12.109375" style="69" customWidth="1"/>
    <col min="5885" max="5885" width="30" style="69" customWidth="1"/>
    <col min="5886" max="5886" width="24.44140625" style="69" customWidth="1"/>
    <col min="5887" max="5887" width="17.109375" style="69" customWidth="1"/>
    <col min="5888" max="5888" width="15.33203125" style="69" customWidth="1"/>
    <col min="5889" max="5889" width="13.44140625" style="69" customWidth="1"/>
    <col min="5890" max="5891" width="12.6640625" style="69" customWidth="1"/>
    <col min="5892" max="5892" width="15" style="69" customWidth="1"/>
    <col min="5893" max="5893" width="16.6640625" style="69" customWidth="1"/>
    <col min="5894" max="5894" width="16.109375" style="69" customWidth="1"/>
    <col min="5895" max="5895" width="15.44140625" style="69" customWidth="1"/>
    <col min="5896" max="5896" width="15.6640625" style="69" customWidth="1"/>
    <col min="5897" max="5897" width="19.44140625" style="69" customWidth="1"/>
    <col min="5898" max="5898" width="15.6640625" style="69" customWidth="1"/>
    <col min="5899" max="5899" width="14.33203125" style="69" customWidth="1"/>
    <col min="5900" max="5900" width="15.6640625" style="69" customWidth="1"/>
    <col min="5901" max="5901" width="17.6640625" style="69" customWidth="1"/>
    <col min="5902" max="5902" width="19.6640625" style="69" customWidth="1"/>
    <col min="5903" max="5903" width="14.44140625" style="69" customWidth="1"/>
    <col min="5904" max="6139" width="8.6640625" style="69"/>
    <col min="6140" max="6140" width="12.109375" style="69" customWidth="1"/>
    <col min="6141" max="6141" width="30" style="69" customWidth="1"/>
    <col min="6142" max="6142" width="24.44140625" style="69" customWidth="1"/>
    <col min="6143" max="6143" width="17.109375" style="69" customWidth="1"/>
    <col min="6144" max="6144" width="15.33203125" style="69" customWidth="1"/>
    <col min="6145" max="6145" width="13.44140625" style="69" customWidth="1"/>
    <col min="6146" max="6147" width="12.6640625" style="69" customWidth="1"/>
    <col min="6148" max="6148" width="15" style="69" customWidth="1"/>
    <col min="6149" max="6149" width="16.6640625" style="69" customWidth="1"/>
    <col min="6150" max="6150" width="16.109375" style="69" customWidth="1"/>
    <col min="6151" max="6151" width="15.44140625" style="69" customWidth="1"/>
    <col min="6152" max="6152" width="15.6640625" style="69" customWidth="1"/>
    <col min="6153" max="6153" width="19.44140625" style="69" customWidth="1"/>
    <col min="6154" max="6154" width="15.6640625" style="69" customWidth="1"/>
    <col min="6155" max="6155" width="14.33203125" style="69" customWidth="1"/>
    <col min="6156" max="6156" width="15.6640625" style="69" customWidth="1"/>
    <col min="6157" max="6157" width="17.6640625" style="69" customWidth="1"/>
    <col min="6158" max="6158" width="19.6640625" style="69" customWidth="1"/>
    <col min="6159" max="6159" width="14.44140625" style="69" customWidth="1"/>
    <col min="6160" max="6395" width="8.6640625" style="69"/>
    <col min="6396" max="6396" width="12.109375" style="69" customWidth="1"/>
    <col min="6397" max="6397" width="30" style="69" customWidth="1"/>
    <col min="6398" max="6398" width="24.44140625" style="69" customWidth="1"/>
    <col min="6399" max="6399" width="17.109375" style="69" customWidth="1"/>
    <col min="6400" max="6400" width="15.33203125" style="69" customWidth="1"/>
    <col min="6401" max="6401" width="13.44140625" style="69" customWidth="1"/>
    <col min="6402" max="6403" width="12.6640625" style="69" customWidth="1"/>
    <col min="6404" max="6404" width="15" style="69" customWidth="1"/>
    <col min="6405" max="6405" width="16.6640625" style="69" customWidth="1"/>
    <col min="6406" max="6406" width="16.109375" style="69" customWidth="1"/>
    <col min="6407" max="6407" width="15.44140625" style="69" customWidth="1"/>
    <col min="6408" max="6408" width="15.6640625" style="69" customWidth="1"/>
    <col min="6409" max="6409" width="19.44140625" style="69" customWidth="1"/>
    <col min="6410" max="6410" width="15.6640625" style="69" customWidth="1"/>
    <col min="6411" max="6411" width="14.33203125" style="69" customWidth="1"/>
    <col min="6412" max="6412" width="15.6640625" style="69" customWidth="1"/>
    <col min="6413" max="6413" width="17.6640625" style="69" customWidth="1"/>
    <col min="6414" max="6414" width="19.6640625" style="69" customWidth="1"/>
    <col min="6415" max="6415" width="14.44140625" style="69" customWidth="1"/>
    <col min="6416" max="6651" width="8.6640625" style="69"/>
    <col min="6652" max="6652" width="12.109375" style="69" customWidth="1"/>
    <col min="6653" max="6653" width="30" style="69" customWidth="1"/>
    <col min="6654" max="6654" width="24.44140625" style="69" customWidth="1"/>
    <col min="6655" max="6655" width="17.109375" style="69" customWidth="1"/>
    <col min="6656" max="6656" width="15.33203125" style="69" customWidth="1"/>
    <col min="6657" max="6657" width="13.44140625" style="69" customWidth="1"/>
    <col min="6658" max="6659" width="12.6640625" style="69" customWidth="1"/>
    <col min="6660" max="6660" width="15" style="69" customWidth="1"/>
    <col min="6661" max="6661" width="16.6640625" style="69" customWidth="1"/>
    <col min="6662" max="6662" width="16.109375" style="69" customWidth="1"/>
    <col min="6663" max="6663" width="15.44140625" style="69" customWidth="1"/>
    <col min="6664" max="6664" width="15.6640625" style="69" customWidth="1"/>
    <col min="6665" max="6665" width="19.44140625" style="69" customWidth="1"/>
    <col min="6666" max="6666" width="15.6640625" style="69" customWidth="1"/>
    <col min="6667" max="6667" width="14.33203125" style="69" customWidth="1"/>
    <col min="6668" max="6668" width="15.6640625" style="69" customWidth="1"/>
    <col min="6669" max="6669" width="17.6640625" style="69" customWidth="1"/>
    <col min="6670" max="6670" width="19.6640625" style="69" customWidth="1"/>
    <col min="6671" max="6671" width="14.44140625" style="69" customWidth="1"/>
    <col min="6672" max="6907" width="8.6640625" style="69"/>
    <col min="6908" max="6908" width="12.109375" style="69" customWidth="1"/>
    <col min="6909" max="6909" width="30" style="69" customWidth="1"/>
    <col min="6910" max="6910" width="24.44140625" style="69" customWidth="1"/>
    <col min="6911" max="6911" width="17.109375" style="69" customWidth="1"/>
    <col min="6912" max="6912" width="15.33203125" style="69" customWidth="1"/>
    <col min="6913" max="6913" width="13.44140625" style="69" customWidth="1"/>
    <col min="6914" max="6915" width="12.6640625" style="69" customWidth="1"/>
    <col min="6916" max="6916" width="15" style="69" customWidth="1"/>
    <col min="6917" max="6917" width="16.6640625" style="69" customWidth="1"/>
    <col min="6918" max="6918" width="16.109375" style="69" customWidth="1"/>
    <col min="6919" max="6919" width="15.44140625" style="69" customWidth="1"/>
    <col min="6920" max="6920" width="15.6640625" style="69" customWidth="1"/>
    <col min="6921" max="6921" width="19.44140625" style="69" customWidth="1"/>
    <col min="6922" max="6922" width="15.6640625" style="69" customWidth="1"/>
    <col min="6923" max="6923" width="14.33203125" style="69" customWidth="1"/>
    <col min="6924" max="6924" width="15.6640625" style="69" customWidth="1"/>
    <col min="6925" max="6925" width="17.6640625" style="69" customWidth="1"/>
    <col min="6926" max="6926" width="19.6640625" style="69" customWidth="1"/>
    <col min="6927" max="6927" width="14.44140625" style="69" customWidth="1"/>
    <col min="6928" max="7163" width="8.6640625" style="69"/>
    <col min="7164" max="7164" width="12.109375" style="69" customWidth="1"/>
    <col min="7165" max="7165" width="30" style="69" customWidth="1"/>
    <col min="7166" max="7166" width="24.44140625" style="69" customWidth="1"/>
    <col min="7167" max="7167" width="17.109375" style="69" customWidth="1"/>
    <col min="7168" max="7168" width="15.33203125" style="69" customWidth="1"/>
    <col min="7169" max="7169" width="13.44140625" style="69" customWidth="1"/>
    <col min="7170" max="7171" width="12.6640625" style="69" customWidth="1"/>
    <col min="7172" max="7172" width="15" style="69" customWidth="1"/>
    <col min="7173" max="7173" width="16.6640625" style="69" customWidth="1"/>
    <col min="7174" max="7174" width="16.109375" style="69" customWidth="1"/>
    <col min="7175" max="7175" width="15.44140625" style="69" customWidth="1"/>
    <col min="7176" max="7176" width="15.6640625" style="69" customWidth="1"/>
    <col min="7177" max="7177" width="19.44140625" style="69" customWidth="1"/>
    <col min="7178" max="7178" width="15.6640625" style="69" customWidth="1"/>
    <col min="7179" max="7179" width="14.33203125" style="69" customWidth="1"/>
    <col min="7180" max="7180" width="15.6640625" style="69" customWidth="1"/>
    <col min="7181" max="7181" width="17.6640625" style="69" customWidth="1"/>
    <col min="7182" max="7182" width="19.6640625" style="69" customWidth="1"/>
    <col min="7183" max="7183" width="14.44140625" style="69" customWidth="1"/>
    <col min="7184" max="7419" width="8.6640625" style="69"/>
    <col min="7420" max="7420" width="12.109375" style="69" customWidth="1"/>
    <col min="7421" max="7421" width="30" style="69" customWidth="1"/>
    <col min="7422" max="7422" width="24.44140625" style="69" customWidth="1"/>
    <col min="7423" max="7423" width="17.109375" style="69" customWidth="1"/>
    <col min="7424" max="7424" width="15.33203125" style="69" customWidth="1"/>
    <col min="7425" max="7425" width="13.44140625" style="69" customWidth="1"/>
    <col min="7426" max="7427" width="12.6640625" style="69" customWidth="1"/>
    <col min="7428" max="7428" width="15" style="69" customWidth="1"/>
    <col min="7429" max="7429" width="16.6640625" style="69" customWidth="1"/>
    <col min="7430" max="7430" width="16.109375" style="69" customWidth="1"/>
    <col min="7431" max="7431" width="15.44140625" style="69" customWidth="1"/>
    <col min="7432" max="7432" width="15.6640625" style="69" customWidth="1"/>
    <col min="7433" max="7433" width="19.44140625" style="69" customWidth="1"/>
    <col min="7434" max="7434" width="15.6640625" style="69" customWidth="1"/>
    <col min="7435" max="7435" width="14.33203125" style="69" customWidth="1"/>
    <col min="7436" max="7436" width="15.6640625" style="69" customWidth="1"/>
    <col min="7437" max="7437" width="17.6640625" style="69" customWidth="1"/>
    <col min="7438" max="7438" width="19.6640625" style="69" customWidth="1"/>
    <col min="7439" max="7439" width="14.44140625" style="69" customWidth="1"/>
    <col min="7440" max="7675" width="8.6640625" style="69"/>
    <col min="7676" max="7676" width="12.109375" style="69" customWidth="1"/>
    <col min="7677" max="7677" width="30" style="69" customWidth="1"/>
    <col min="7678" max="7678" width="24.44140625" style="69" customWidth="1"/>
    <col min="7679" max="7679" width="17.109375" style="69" customWidth="1"/>
    <col min="7680" max="7680" width="15.33203125" style="69" customWidth="1"/>
    <col min="7681" max="7681" width="13.44140625" style="69" customWidth="1"/>
    <col min="7682" max="7683" width="12.6640625" style="69" customWidth="1"/>
    <col min="7684" max="7684" width="15" style="69" customWidth="1"/>
    <col min="7685" max="7685" width="16.6640625" style="69" customWidth="1"/>
    <col min="7686" max="7686" width="16.109375" style="69" customWidth="1"/>
    <col min="7687" max="7687" width="15.44140625" style="69" customWidth="1"/>
    <col min="7688" max="7688" width="15.6640625" style="69" customWidth="1"/>
    <col min="7689" max="7689" width="19.44140625" style="69" customWidth="1"/>
    <col min="7690" max="7690" width="15.6640625" style="69" customWidth="1"/>
    <col min="7691" max="7691" width="14.33203125" style="69" customWidth="1"/>
    <col min="7692" max="7692" width="15.6640625" style="69" customWidth="1"/>
    <col min="7693" max="7693" width="17.6640625" style="69" customWidth="1"/>
    <col min="7694" max="7694" width="19.6640625" style="69" customWidth="1"/>
    <col min="7695" max="7695" width="14.44140625" style="69" customWidth="1"/>
    <col min="7696" max="7931" width="8.6640625" style="69"/>
    <col min="7932" max="7932" width="12.109375" style="69" customWidth="1"/>
    <col min="7933" max="7933" width="30" style="69" customWidth="1"/>
    <col min="7934" max="7934" width="24.44140625" style="69" customWidth="1"/>
    <col min="7935" max="7935" width="17.109375" style="69" customWidth="1"/>
    <col min="7936" max="7936" width="15.33203125" style="69" customWidth="1"/>
    <col min="7937" max="7937" width="13.44140625" style="69" customWidth="1"/>
    <col min="7938" max="7939" width="12.6640625" style="69" customWidth="1"/>
    <col min="7940" max="7940" width="15" style="69" customWidth="1"/>
    <col min="7941" max="7941" width="16.6640625" style="69" customWidth="1"/>
    <col min="7942" max="7942" width="16.109375" style="69" customWidth="1"/>
    <col min="7943" max="7943" width="15.44140625" style="69" customWidth="1"/>
    <col min="7944" max="7944" width="15.6640625" style="69" customWidth="1"/>
    <col min="7945" max="7945" width="19.44140625" style="69" customWidth="1"/>
    <col min="7946" max="7946" width="15.6640625" style="69" customWidth="1"/>
    <col min="7947" max="7947" width="14.33203125" style="69" customWidth="1"/>
    <col min="7948" max="7948" width="15.6640625" style="69" customWidth="1"/>
    <col min="7949" max="7949" width="17.6640625" style="69" customWidth="1"/>
    <col min="7950" max="7950" width="19.6640625" style="69" customWidth="1"/>
    <col min="7951" max="7951" width="14.44140625" style="69" customWidth="1"/>
    <col min="7952" max="8187" width="8.6640625" style="69"/>
    <col min="8188" max="8188" width="12.109375" style="69" customWidth="1"/>
    <col min="8189" max="8189" width="30" style="69" customWidth="1"/>
    <col min="8190" max="8190" width="24.44140625" style="69" customWidth="1"/>
    <col min="8191" max="8191" width="17.109375" style="69" customWidth="1"/>
    <col min="8192" max="8192" width="15.33203125" style="69" customWidth="1"/>
    <col min="8193" max="8193" width="13.44140625" style="69" customWidth="1"/>
    <col min="8194" max="8195" width="12.6640625" style="69" customWidth="1"/>
    <col min="8196" max="8196" width="15" style="69" customWidth="1"/>
    <col min="8197" max="8197" width="16.6640625" style="69" customWidth="1"/>
    <col min="8198" max="8198" width="16.109375" style="69" customWidth="1"/>
    <col min="8199" max="8199" width="15.44140625" style="69" customWidth="1"/>
    <col min="8200" max="8200" width="15.6640625" style="69" customWidth="1"/>
    <col min="8201" max="8201" width="19.44140625" style="69" customWidth="1"/>
    <col min="8202" max="8202" width="15.6640625" style="69" customWidth="1"/>
    <col min="8203" max="8203" width="14.33203125" style="69" customWidth="1"/>
    <col min="8204" max="8204" width="15.6640625" style="69" customWidth="1"/>
    <col min="8205" max="8205" width="17.6640625" style="69" customWidth="1"/>
    <col min="8206" max="8206" width="19.6640625" style="69" customWidth="1"/>
    <col min="8207" max="8207" width="14.44140625" style="69" customWidth="1"/>
    <col min="8208" max="8443" width="8.6640625" style="69"/>
    <col min="8444" max="8444" width="12.109375" style="69" customWidth="1"/>
    <col min="8445" max="8445" width="30" style="69" customWidth="1"/>
    <col min="8446" max="8446" width="24.44140625" style="69" customWidth="1"/>
    <col min="8447" max="8447" width="17.109375" style="69" customWidth="1"/>
    <col min="8448" max="8448" width="15.33203125" style="69" customWidth="1"/>
    <col min="8449" max="8449" width="13.44140625" style="69" customWidth="1"/>
    <col min="8450" max="8451" width="12.6640625" style="69" customWidth="1"/>
    <col min="8452" max="8452" width="15" style="69" customWidth="1"/>
    <col min="8453" max="8453" width="16.6640625" style="69" customWidth="1"/>
    <col min="8454" max="8454" width="16.109375" style="69" customWidth="1"/>
    <col min="8455" max="8455" width="15.44140625" style="69" customWidth="1"/>
    <col min="8456" max="8456" width="15.6640625" style="69" customWidth="1"/>
    <col min="8457" max="8457" width="19.44140625" style="69" customWidth="1"/>
    <col min="8458" max="8458" width="15.6640625" style="69" customWidth="1"/>
    <col min="8459" max="8459" width="14.33203125" style="69" customWidth="1"/>
    <col min="8460" max="8460" width="15.6640625" style="69" customWidth="1"/>
    <col min="8461" max="8461" width="17.6640625" style="69" customWidth="1"/>
    <col min="8462" max="8462" width="19.6640625" style="69" customWidth="1"/>
    <col min="8463" max="8463" width="14.44140625" style="69" customWidth="1"/>
    <col min="8464" max="8699" width="8.6640625" style="69"/>
    <col min="8700" max="8700" width="12.109375" style="69" customWidth="1"/>
    <col min="8701" max="8701" width="30" style="69" customWidth="1"/>
    <col min="8702" max="8702" width="24.44140625" style="69" customWidth="1"/>
    <col min="8703" max="8703" width="17.109375" style="69" customWidth="1"/>
    <col min="8704" max="8704" width="15.33203125" style="69" customWidth="1"/>
    <col min="8705" max="8705" width="13.44140625" style="69" customWidth="1"/>
    <col min="8706" max="8707" width="12.6640625" style="69" customWidth="1"/>
    <col min="8708" max="8708" width="15" style="69" customWidth="1"/>
    <col min="8709" max="8709" width="16.6640625" style="69" customWidth="1"/>
    <col min="8710" max="8710" width="16.109375" style="69" customWidth="1"/>
    <col min="8711" max="8711" width="15.44140625" style="69" customWidth="1"/>
    <col min="8712" max="8712" width="15.6640625" style="69" customWidth="1"/>
    <col min="8713" max="8713" width="19.44140625" style="69" customWidth="1"/>
    <col min="8714" max="8714" width="15.6640625" style="69" customWidth="1"/>
    <col min="8715" max="8715" width="14.33203125" style="69" customWidth="1"/>
    <col min="8716" max="8716" width="15.6640625" style="69" customWidth="1"/>
    <col min="8717" max="8717" width="17.6640625" style="69" customWidth="1"/>
    <col min="8718" max="8718" width="19.6640625" style="69" customWidth="1"/>
    <col min="8719" max="8719" width="14.44140625" style="69" customWidth="1"/>
    <col min="8720" max="8955" width="8.6640625" style="69"/>
    <col min="8956" max="8956" width="12.109375" style="69" customWidth="1"/>
    <col min="8957" max="8957" width="30" style="69" customWidth="1"/>
    <col min="8958" max="8958" width="24.44140625" style="69" customWidth="1"/>
    <col min="8959" max="8959" width="17.109375" style="69" customWidth="1"/>
    <col min="8960" max="8960" width="15.33203125" style="69" customWidth="1"/>
    <col min="8961" max="8961" width="13.44140625" style="69" customWidth="1"/>
    <col min="8962" max="8963" width="12.6640625" style="69" customWidth="1"/>
    <col min="8964" max="8964" width="15" style="69" customWidth="1"/>
    <col min="8965" max="8965" width="16.6640625" style="69" customWidth="1"/>
    <col min="8966" max="8966" width="16.109375" style="69" customWidth="1"/>
    <col min="8967" max="8967" width="15.44140625" style="69" customWidth="1"/>
    <col min="8968" max="8968" width="15.6640625" style="69" customWidth="1"/>
    <col min="8969" max="8969" width="19.44140625" style="69" customWidth="1"/>
    <col min="8970" max="8970" width="15.6640625" style="69" customWidth="1"/>
    <col min="8971" max="8971" width="14.33203125" style="69" customWidth="1"/>
    <col min="8972" max="8972" width="15.6640625" style="69" customWidth="1"/>
    <col min="8973" max="8973" width="17.6640625" style="69" customWidth="1"/>
    <col min="8974" max="8974" width="19.6640625" style="69" customWidth="1"/>
    <col min="8975" max="8975" width="14.44140625" style="69" customWidth="1"/>
    <col min="8976" max="9211" width="8.6640625" style="69"/>
    <col min="9212" max="9212" width="12.109375" style="69" customWidth="1"/>
    <col min="9213" max="9213" width="30" style="69" customWidth="1"/>
    <col min="9214" max="9214" width="24.44140625" style="69" customWidth="1"/>
    <col min="9215" max="9215" width="17.109375" style="69" customWidth="1"/>
    <col min="9216" max="9216" width="15.33203125" style="69" customWidth="1"/>
    <col min="9217" max="9217" width="13.44140625" style="69" customWidth="1"/>
    <col min="9218" max="9219" width="12.6640625" style="69" customWidth="1"/>
    <col min="9220" max="9220" width="15" style="69" customWidth="1"/>
    <col min="9221" max="9221" width="16.6640625" style="69" customWidth="1"/>
    <col min="9222" max="9222" width="16.109375" style="69" customWidth="1"/>
    <col min="9223" max="9223" width="15.44140625" style="69" customWidth="1"/>
    <col min="9224" max="9224" width="15.6640625" style="69" customWidth="1"/>
    <col min="9225" max="9225" width="19.44140625" style="69" customWidth="1"/>
    <col min="9226" max="9226" width="15.6640625" style="69" customWidth="1"/>
    <col min="9227" max="9227" width="14.33203125" style="69" customWidth="1"/>
    <col min="9228" max="9228" width="15.6640625" style="69" customWidth="1"/>
    <col min="9229" max="9229" width="17.6640625" style="69" customWidth="1"/>
    <col min="9230" max="9230" width="19.6640625" style="69" customWidth="1"/>
    <col min="9231" max="9231" width="14.44140625" style="69" customWidth="1"/>
    <col min="9232" max="9467" width="8.6640625" style="69"/>
    <col min="9468" max="9468" width="12.109375" style="69" customWidth="1"/>
    <col min="9469" max="9469" width="30" style="69" customWidth="1"/>
    <col min="9470" max="9470" width="24.44140625" style="69" customWidth="1"/>
    <col min="9471" max="9471" width="17.109375" style="69" customWidth="1"/>
    <col min="9472" max="9472" width="15.33203125" style="69" customWidth="1"/>
    <col min="9473" max="9473" width="13.44140625" style="69" customWidth="1"/>
    <col min="9474" max="9475" width="12.6640625" style="69" customWidth="1"/>
    <col min="9476" max="9476" width="15" style="69" customWidth="1"/>
    <col min="9477" max="9477" width="16.6640625" style="69" customWidth="1"/>
    <col min="9478" max="9478" width="16.109375" style="69" customWidth="1"/>
    <col min="9479" max="9479" width="15.44140625" style="69" customWidth="1"/>
    <col min="9480" max="9480" width="15.6640625" style="69" customWidth="1"/>
    <col min="9481" max="9481" width="19.44140625" style="69" customWidth="1"/>
    <col min="9482" max="9482" width="15.6640625" style="69" customWidth="1"/>
    <col min="9483" max="9483" width="14.33203125" style="69" customWidth="1"/>
    <col min="9484" max="9484" width="15.6640625" style="69" customWidth="1"/>
    <col min="9485" max="9485" width="17.6640625" style="69" customWidth="1"/>
    <col min="9486" max="9486" width="19.6640625" style="69" customWidth="1"/>
    <col min="9487" max="9487" width="14.44140625" style="69" customWidth="1"/>
    <col min="9488" max="9723" width="8.6640625" style="69"/>
    <col min="9724" max="9724" width="12.109375" style="69" customWidth="1"/>
    <col min="9725" max="9725" width="30" style="69" customWidth="1"/>
    <col min="9726" max="9726" width="24.44140625" style="69" customWidth="1"/>
    <col min="9727" max="9727" width="17.109375" style="69" customWidth="1"/>
    <col min="9728" max="9728" width="15.33203125" style="69" customWidth="1"/>
    <col min="9729" max="9729" width="13.44140625" style="69" customWidth="1"/>
    <col min="9730" max="9731" width="12.6640625" style="69" customWidth="1"/>
    <col min="9732" max="9732" width="15" style="69" customWidth="1"/>
    <col min="9733" max="9733" width="16.6640625" style="69" customWidth="1"/>
    <col min="9734" max="9734" width="16.109375" style="69" customWidth="1"/>
    <col min="9735" max="9735" width="15.44140625" style="69" customWidth="1"/>
    <col min="9736" max="9736" width="15.6640625" style="69" customWidth="1"/>
    <col min="9737" max="9737" width="19.44140625" style="69" customWidth="1"/>
    <col min="9738" max="9738" width="15.6640625" style="69" customWidth="1"/>
    <col min="9739" max="9739" width="14.33203125" style="69" customWidth="1"/>
    <col min="9740" max="9740" width="15.6640625" style="69" customWidth="1"/>
    <col min="9741" max="9741" width="17.6640625" style="69" customWidth="1"/>
    <col min="9742" max="9742" width="19.6640625" style="69" customWidth="1"/>
    <col min="9743" max="9743" width="14.44140625" style="69" customWidth="1"/>
    <col min="9744" max="9979" width="8.6640625" style="69"/>
    <col min="9980" max="9980" width="12.109375" style="69" customWidth="1"/>
    <col min="9981" max="9981" width="30" style="69" customWidth="1"/>
    <col min="9982" max="9982" width="24.44140625" style="69" customWidth="1"/>
    <col min="9983" max="9983" width="17.109375" style="69" customWidth="1"/>
    <col min="9984" max="9984" width="15.33203125" style="69" customWidth="1"/>
    <col min="9985" max="9985" width="13.44140625" style="69" customWidth="1"/>
    <col min="9986" max="9987" width="12.6640625" style="69" customWidth="1"/>
    <col min="9988" max="9988" width="15" style="69" customWidth="1"/>
    <col min="9989" max="9989" width="16.6640625" style="69" customWidth="1"/>
    <col min="9990" max="9990" width="16.109375" style="69" customWidth="1"/>
    <col min="9991" max="9991" width="15.44140625" style="69" customWidth="1"/>
    <col min="9992" max="9992" width="15.6640625" style="69" customWidth="1"/>
    <col min="9993" max="9993" width="19.44140625" style="69" customWidth="1"/>
    <col min="9994" max="9994" width="15.6640625" style="69" customWidth="1"/>
    <col min="9995" max="9995" width="14.33203125" style="69" customWidth="1"/>
    <col min="9996" max="9996" width="15.6640625" style="69" customWidth="1"/>
    <col min="9997" max="9997" width="17.6640625" style="69" customWidth="1"/>
    <col min="9998" max="9998" width="19.6640625" style="69" customWidth="1"/>
    <col min="9999" max="9999" width="14.44140625" style="69" customWidth="1"/>
    <col min="10000" max="10235" width="8.6640625" style="69"/>
    <col min="10236" max="10236" width="12.109375" style="69" customWidth="1"/>
    <col min="10237" max="10237" width="30" style="69" customWidth="1"/>
    <col min="10238" max="10238" width="24.44140625" style="69" customWidth="1"/>
    <col min="10239" max="10239" width="17.109375" style="69" customWidth="1"/>
    <col min="10240" max="10240" width="15.33203125" style="69" customWidth="1"/>
    <col min="10241" max="10241" width="13.44140625" style="69" customWidth="1"/>
    <col min="10242" max="10243" width="12.6640625" style="69" customWidth="1"/>
    <col min="10244" max="10244" width="15" style="69" customWidth="1"/>
    <col min="10245" max="10245" width="16.6640625" style="69" customWidth="1"/>
    <col min="10246" max="10246" width="16.109375" style="69" customWidth="1"/>
    <col min="10247" max="10247" width="15.44140625" style="69" customWidth="1"/>
    <col min="10248" max="10248" width="15.6640625" style="69" customWidth="1"/>
    <col min="10249" max="10249" width="19.44140625" style="69" customWidth="1"/>
    <col min="10250" max="10250" width="15.6640625" style="69" customWidth="1"/>
    <col min="10251" max="10251" width="14.33203125" style="69" customWidth="1"/>
    <col min="10252" max="10252" width="15.6640625" style="69" customWidth="1"/>
    <col min="10253" max="10253" width="17.6640625" style="69" customWidth="1"/>
    <col min="10254" max="10254" width="19.6640625" style="69" customWidth="1"/>
    <col min="10255" max="10255" width="14.44140625" style="69" customWidth="1"/>
    <col min="10256" max="10491" width="8.6640625" style="69"/>
    <col min="10492" max="10492" width="12.109375" style="69" customWidth="1"/>
    <col min="10493" max="10493" width="30" style="69" customWidth="1"/>
    <col min="10494" max="10494" width="24.44140625" style="69" customWidth="1"/>
    <col min="10495" max="10495" width="17.109375" style="69" customWidth="1"/>
    <col min="10496" max="10496" width="15.33203125" style="69" customWidth="1"/>
    <col min="10497" max="10497" width="13.44140625" style="69" customWidth="1"/>
    <col min="10498" max="10499" width="12.6640625" style="69" customWidth="1"/>
    <col min="10500" max="10500" width="15" style="69" customWidth="1"/>
    <col min="10501" max="10501" width="16.6640625" style="69" customWidth="1"/>
    <col min="10502" max="10502" width="16.109375" style="69" customWidth="1"/>
    <col min="10503" max="10503" width="15.44140625" style="69" customWidth="1"/>
    <col min="10504" max="10504" width="15.6640625" style="69" customWidth="1"/>
    <col min="10505" max="10505" width="19.44140625" style="69" customWidth="1"/>
    <col min="10506" max="10506" width="15.6640625" style="69" customWidth="1"/>
    <col min="10507" max="10507" width="14.33203125" style="69" customWidth="1"/>
    <col min="10508" max="10508" width="15.6640625" style="69" customWidth="1"/>
    <col min="10509" max="10509" width="17.6640625" style="69" customWidth="1"/>
    <col min="10510" max="10510" width="19.6640625" style="69" customWidth="1"/>
    <col min="10511" max="10511" width="14.44140625" style="69" customWidth="1"/>
    <col min="10512" max="10747" width="8.6640625" style="69"/>
    <col min="10748" max="10748" width="12.109375" style="69" customWidth="1"/>
    <col min="10749" max="10749" width="30" style="69" customWidth="1"/>
    <col min="10750" max="10750" width="24.44140625" style="69" customWidth="1"/>
    <col min="10751" max="10751" width="17.109375" style="69" customWidth="1"/>
    <col min="10752" max="10752" width="15.33203125" style="69" customWidth="1"/>
    <col min="10753" max="10753" width="13.44140625" style="69" customWidth="1"/>
    <col min="10754" max="10755" width="12.6640625" style="69" customWidth="1"/>
    <col min="10756" max="10756" width="15" style="69" customWidth="1"/>
    <col min="10757" max="10757" width="16.6640625" style="69" customWidth="1"/>
    <col min="10758" max="10758" width="16.109375" style="69" customWidth="1"/>
    <col min="10759" max="10759" width="15.44140625" style="69" customWidth="1"/>
    <col min="10760" max="10760" width="15.6640625" style="69" customWidth="1"/>
    <col min="10761" max="10761" width="19.44140625" style="69" customWidth="1"/>
    <col min="10762" max="10762" width="15.6640625" style="69" customWidth="1"/>
    <col min="10763" max="10763" width="14.33203125" style="69" customWidth="1"/>
    <col min="10764" max="10764" width="15.6640625" style="69" customWidth="1"/>
    <col min="10765" max="10765" width="17.6640625" style="69" customWidth="1"/>
    <col min="10766" max="10766" width="19.6640625" style="69" customWidth="1"/>
    <col min="10767" max="10767" width="14.44140625" style="69" customWidth="1"/>
    <col min="10768" max="11003" width="8.6640625" style="69"/>
    <col min="11004" max="11004" width="12.109375" style="69" customWidth="1"/>
    <col min="11005" max="11005" width="30" style="69" customWidth="1"/>
    <col min="11006" max="11006" width="24.44140625" style="69" customWidth="1"/>
    <col min="11007" max="11007" width="17.109375" style="69" customWidth="1"/>
    <col min="11008" max="11008" width="15.33203125" style="69" customWidth="1"/>
    <col min="11009" max="11009" width="13.44140625" style="69" customWidth="1"/>
    <col min="11010" max="11011" width="12.6640625" style="69" customWidth="1"/>
    <col min="11012" max="11012" width="15" style="69" customWidth="1"/>
    <col min="11013" max="11013" width="16.6640625" style="69" customWidth="1"/>
    <col min="11014" max="11014" width="16.109375" style="69" customWidth="1"/>
    <col min="11015" max="11015" width="15.44140625" style="69" customWidth="1"/>
    <col min="11016" max="11016" width="15.6640625" style="69" customWidth="1"/>
    <col min="11017" max="11017" width="19.44140625" style="69" customWidth="1"/>
    <col min="11018" max="11018" width="15.6640625" style="69" customWidth="1"/>
    <col min="11019" max="11019" width="14.33203125" style="69" customWidth="1"/>
    <col min="11020" max="11020" width="15.6640625" style="69" customWidth="1"/>
    <col min="11021" max="11021" width="17.6640625" style="69" customWidth="1"/>
    <col min="11022" max="11022" width="19.6640625" style="69" customWidth="1"/>
    <col min="11023" max="11023" width="14.44140625" style="69" customWidth="1"/>
    <col min="11024" max="11259" width="8.6640625" style="69"/>
    <col min="11260" max="11260" width="12.109375" style="69" customWidth="1"/>
    <col min="11261" max="11261" width="30" style="69" customWidth="1"/>
    <col min="11262" max="11262" width="24.44140625" style="69" customWidth="1"/>
    <col min="11263" max="11263" width="17.109375" style="69" customWidth="1"/>
    <col min="11264" max="11264" width="15.33203125" style="69" customWidth="1"/>
    <col min="11265" max="11265" width="13.44140625" style="69" customWidth="1"/>
    <col min="11266" max="11267" width="12.6640625" style="69" customWidth="1"/>
    <col min="11268" max="11268" width="15" style="69" customWidth="1"/>
    <col min="11269" max="11269" width="16.6640625" style="69" customWidth="1"/>
    <col min="11270" max="11270" width="16.109375" style="69" customWidth="1"/>
    <col min="11271" max="11271" width="15.44140625" style="69" customWidth="1"/>
    <col min="11272" max="11272" width="15.6640625" style="69" customWidth="1"/>
    <col min="11273" max="11273" width="19.44140625" style="69" customWidth="1"/>
    <col min="11274" max="11274" width="15.6640625" style="69" customWidth="1"/>
    <col min="11275" max="11275" width="14.33203125" style="69" customWidth="1"/>
    <col min="11276" max="11276" width="15.6640625" style="69" customWidth="1"/>
    <col min="11277" max="11277" width="17.6640625" style="69" customWidth="1"/>
    <col min="11278" max="11278" width="19.6640625" style="69" customWidth="1"/>
    <col min="11279" max="11279" width="14.44140625" style="69" customWidth="1"/>
    <col min="11280" max="11515" width="8.6640625" style="69"/>
    <col min="11516" max="11516" width="12.109375" style="69" customWidth="1"/>
    <col min="11517" max="11517" width="30" style="69" customWidth="1"/>
    <col min="11518" max="11518" width="24.44140625" style="69" customWidth="1"/>
    <col min="11519" max="11519" width="17.109375" style="69" customWidth="1"/>
    <col min="11520" max="11520" width="15.33203125" style="69" customWidth="1"/>
    <col min="11521" max="11521" width="13.44140625" style="69" customWidth="1"/>
    <col min="11522" max="11523" width="12.6640625" style="69" customWidth="1"/>
    <col min="11524" max="11524" width="15" style="69" customWidth="1"/>
    <col min="11525" max="11525" width="16.6640625" style="69" customWidth="1"/>
    <col min="11526" max="11526" width="16.109375" style="69" customWidth="1"/>
    <col min="11527" max="11527" width="15.44140625" style="69" customWidth="1"/>
    <col min="11528" max="11528" width="15.6640625" style="69" customWidth="1"/>
    <col min="11529" max="11529" width="19.44140625" style="69" customWidth="1"/>
    <col min="11530" max="11530" width="15.6640625" style="69" customWidth="1"/>
    <col min="11531" max="11531" width="14.33203125" style="69" customWidth="1"/>
    <col min="11532" max="11532" width="15.6640625" style="69" customWidth="1"/>
    <col min="11533" max="11533" width="17.6640625" style="69" customWidth="1"/>
    <col min="11534" max="11534" width="19.6640625" style="69" customWidth="1"/>
    <col min="11535" max="11535" width="14.44140625" style="69" customWidth="1"/>
    <col min="11536" max="11771" width="8.6640625" style="69"/>
    <col min="11772" max="11772" width="12.109375" style="69" customWidth="1"/>
    <col min="11773" max="11773" width="30" style="69" customWidth="1"/>
    <col min="11774" max="11774" width="24.44140625" style="69" customWidth="1"/>
    <col min="11775" max="11775" width="17.109375" style="69" customWidth="1"/>
    <col min="11776" max="11776" width="15.33203125" style="69" customWidth="1"/>
    <col min="11777" max="11777" width="13.44140625" style="69" customWidth="1"/>
    <col min="11778" max="11779" width="12.6640625" style="69" customWidth="1"/>
    <col min="11780" max="11780" width="15" style="69" customWidth="1"/>
    <col min="11781" max="11781" width="16.6640625" style="69" customWidth="1"/>
    <col min="11782" max="11782" width="16.109375" style="69" customWidth="1"/>
    <col min="11783" max="11783" width="15.44140625" style="69" customWidth="1"/>
    <col min="11784" max="11784" width="15.6640625" style="69" customWidth="1"/>
    <col min="11785" max="11785" width="19.44140625" style="69" customWidth="1"/>
    <col min="11786" max="11786" width="15.6640625" style="69" customWidth="1"/>
    <col min="11787" max="11787" width="14.33203125" style="69" customWidth="1"/>
    <col min="11788" max="11788" width="15.6640625" style="69" customWidth="1"/>
    <col min="11789" max="11789" width="17.6640625" style="69" customWidth="1"/>
    <col min="11790" max="11790" width="19.6640625" style="69" customWidth="1"/>
    <col min="11791" max="11791" width="14.44140625" style="69" customWidth="1"/>
    <col min="11792" max="12027" width="8.6640625" style="69"/>
    <col min="12028" max="12028" width="12.109375" style="69" customWidth="1"/>
    <col min="12029" max="12029" width="30" style="69" customWidth="1"/>
    <col min="12030" max="12030" width="24.44140625" style="69" customWidth="1"/>
    <col min="12031" max="12031" width="17.109375" style="69" customWidth="1"/>
    <col min="12032" max="12032" width="15.33203125" style="69" customWidth="1"/>
    <col min="12033" max="12033" width="13.44140625" style="69" customWidth="1"/>
    <col min="12034" max="12035" width="12.6640625" style="69" customWidth="1"/>
    <col min="12036" max="12036" width="15" style="69" customWidth="1"/>
    <col min="12037" max="12037" width="16.6640625" style="69" customWidth="1"/>
    <col min="12038" max="12038" width="16.109375" style="69" customWidth="1"/>
    <col min="12039" max="12039" width="15.44140625" style="69" customWidth="1"/>
    <col min="12040" max="12040" width="15.6640625" style="69" customWidth="1"/>
    <col min="12041" max="12041" width="19.44140625" style="69" customWidth="1"/>
    <col min="12042" max="12042" width="15.6640625" style="69" customWidth="1"/>
    <col min="12043" max="12043" width="14.33203125" style="69" customWidth="1"/>
    <col min="12044" max="12044" width="15.6640625" style="69" customWidth="1"/>
    <col min="12045" max="12045" width="17.6640625" style="69" customWidth="1"/>
    <col min="12046" max="12046" width="19.6640625" style="69" customWidth="1"/>
    <col min="12047" max="12047" width="14.44140625" style="69" customWidth="1"/>
    <col min="12048" max="12283" width="8.6640625" style="69"/>
    <col min="12284" max="12284" width="12.109375" style="69" customWidth="1"/>
    <col min="12285" max="12285" width="30" style="69" customWidth="1"/>
    <col min="12286" max="12286" width="24.44140625" style="69" customWidth="1"/>
    <col min="12287" max="12287" width="17.109375" style="69" customWidth="1"/>
    <col min="12288" max="12288" width="15.33203125" style="69" customWidth="1"/>
    <col min="12289" max="12289" width="13.44140625" style="69" customWidth="1"/>
    <col min="12290" max="12291" width="12.6640625" style="69" customWidth="1"/>
    <col min="12292" max="12292" width="15" style="69" customWidth="1"/>
    <col min="12293" max="12293" width="16.6640625" style="69" customWidth="1"/>
    <col min="12294" max="12294" width="16.109375" style="69" customWidth="1"/>
    <col min="12295" max="12295" width="15.44140625" style="69" customWidth="1"/>
    <col min="12296" max="12296" width="15.6640625" style="69" customWidth="1"/>
    <col min="12297" max="12297" width="19.44140625" style="69" customWidth="1"/>
    <col min="12298" max="12298" width="15.6640625" style="69" customWidth="1"/>
    <col min="12299" max="12299" width="14.33203125" style="69" customWidth="1"/>
    <col min="12300" max="12300" width="15.6640625" style="69" customWidth="1"/>
    <col min="12301" max="12301" width="17.6640625" style="69" customWidth="1"/>
    <col min="12302" max="12302" width="19.6640625" style="69" customWidth="1"/>
    <col min="12303" max="12303" width="14.44140625" style="69" customWidth="1"/>
    <col min="12304" max="12539" width="8.6640625" style="69"/>
    <col min="12540" max="12540" width="12.109375" style="69" customWidth="1"/>
    <col min="12541" max="12541" width="30" style="69" customWidth="1"/>
    <col min="12542" max="12542" width="24.44140625" style="69" customWidth="1"/>
    <col min="12543" max="12543" width="17.109375" style="69" customWidth="1"/>
    <col min="12544" max="12544" width="15.33203125" style="69" customWidth="1"/>
    <col min="12545" max="12545" width="13.44140625" style="69" customWidth="1"/>
    <col min="12546" max="12547" width="12.6640625" style="69" customWidth="1"/>
    <col min="12548" max="12548" width="15" style="69" customWidth="1"/>
    <col min="12549" max="12549" width="16.6640625" style="69" customWidth="1"/>
    <col min="12550" max="12550" width="16.109375" style="69" customWidth="1"/>
    <col min="12551" max="12551" width="15.44140625" style="69" customWidth="1"/>
    <col min="12552" max="12552" width="15.6640625" style="69" customWidth="1"/>
    <col min="12553" max="12553" width="19.44140625" style="69" customWidth="1"/>
    <col min="12554" max="12554" width="15.6640625" style="69" customWidth="1"/>
    <col min="12555" max="12555" width="14.33203125" style="69" customWidth="1"/>
    <col min="12556" max="12556" width="15.6640625" style="69" customWidth="1"/>
    <col min="12557" max="12557" width="17.6640625" style="69" customWidth="1"/>
    <col min="12558" max="12558" width="19.6640625" style="69" customWidth="1"/>
    <col min="12559" max="12559" width="14.44140625" style="69" customWidth="1"/>
    <col min="12560" max="12795" width="8.6640625" style="69"/>
    <col min="12796" max="12796" width="12.109375" style="69" customWidth="1"/>
    <col min="12797" max="12797" width="30" style="69" customWidth="1"/>
    <col min="12798" max="12798" width="24.44140625" style="69" customWidth="1"/>
    <col min="12799" max="12799" width="17.109375" style="69" customWidth="1"/>
    <col min="12800" max="12800" width="15.33203125" style="69" customWidth="1"/>
    <col min="12801" max="12801" width="13.44140625" style="69" customWidth="1"/>
    <col min="12802" max="12803" width="12.6640625" style="69" customWidth="1"/>
    <col min="12804" max="12804" width="15" style="69" customWidth="1"/>
    <col min="12805" max="12805" width="16.6640625" style="69" customWidth="1"/>
    <col min="12806" max="12806" width="16.109375" style="69" customWidth="1"/>
    <col min="12807" max="12807" width="15.44140625" style="69" customWidth="1"/>
    <col min="12808" max="12808" width="15.6640625" style="69" customWidth="1"/>
    <col min="12809" max="12809" width="19.44140625" style="69" customWidth="1"/>
    <col min="12810" max="12810" width="15.6640625" style="69" customWidth="1"/>
    <col min="12811" max="12811" width="14.33203125" style="69" customWidth="1"/>
    <col min="12812" max="12812" width="15.6640625" style="69" customWidth="1"/>
    <col min="12813" max="12813" width="17.6640625" style="69" customWidth="1"/>
    <col min="12814" max="12814" width="19.6640625" style="69" customWidth="1"/>
    <col min="12815" max="12815" width="14.44140625" style="69" customWidth="1"/>
    <col min="12816" max="13051" width="8.6640625" style="69"/>
    <col min="13052" max="13052" width="12.109375" style="69" customWidth="1"/>
    <col min="13053" max="13053" width="30" style="69" customWidth="1"/>
    <col min="13054" max="13054" width="24.44140625" style="69" customWidth="1"/>
    <col min="13055" max="13055" width="17.109375" style="69" customWidth="1"/>
    <col min="13056" max="13056" width="15.33203125" style="69" customWidth="1"/>
    <col min="13057" max="13057" width="13.44140625" style="69" customWidth="1"/>
    <col min="13058" max="13059" width="12.6640625" style="69" customWidth="1"/>
    <col min="13060" max="13060" width="15" style="69" customWidth="1"/>
    <col min="13061" max="13061" width="16.6640625" style="69" customWidth="1"/>
    <col min="13062" max="13062" width="16.109375" style="69" customWidth="1"/>
    <col min="13063" max="13063" width="15.44140625" style="69" customWidth="1"/>
    <col min="13064" max="13064" width="15.6640625" style="69" customWidth="1"/>
    <col min="13065" max="13065" width="19.44140625" style="69" customWidth="1"/>
    <col min="13066" max="13066" width="15.6640625" style="69" customWidth="1"/>
    <col min="13067" max="13067" width="14.33203125" style="69" customWidth="1"/>
    <col min="13068" max="13068" width="15.6640625" style="69" customWidth="1"/>
    <col min="13069" max="13069" width="17.6640625" style="69" customWidth="1"/>
    <col min="13070" max="13070" width="19.6640625" style="69" customWidth="1"/>
    <col min="13071" max="13071" width="14.44140625" style="69" customWidth="1"/>
    <col min="13072" max="13307" width="8.6640625" style="69"/>
    <col min="13308" max="13308" width="12.109375" style="69" customWidth="1"/>
    <col min="13309" max="13309" width="30" style="69" customWidth="1"/>
    <col min="13310" max="13310" width="24.44140625" style="69" customWidth="1"/>
    <col min="13311" max="13311" width="17.109375" style="69" customWidth="1"/>
    <col min="13312" max="13312" width="15.33203125" style="69" customWidth="1"/>
    <col min="13313" max="13313" width="13.44140625" style="69" customWidth="1"/>
    <col min="13314" max="13315" width="12.6640625" style="69" customWidth="1"/>
    <col min="13316" max="13316" width="15" style="69" customWidth="1"/>
    <col min="13317" max="13317" width="16.6640625" style="69" customWidth="1"/>
    <col min="13318" max="13318" width="16.109375" style="69" customWidth="1"/>
    <col min="13319" max="13319" width="15.44140625" style="69" customWidth="1"/>
    <col min="13320" max="13320" width="15.6640625" style="69" customWidth="1"/>
    <col min="13321" max="13321" width="19.44140625" style="69" customWidth="1"/>
    <col min="13322" max="13322" width="15.6640625" style="69" customWidth="1"/>
    <col min="13323" max="13323" width="14.33203125" style="69" customWidth="1"/>
    <col min="13324" max="13324" width="15.6640625" style="69" customWidth="1"/>
    <col min="13325" max="13325" width="17.6640625" style="69" customWidth="1"/>
    <col min="13326" max="13326" width="19.6640625" style="69" customWidth="1"/>
    <col min="13327" max="13327" width="14.44140625" style="69" customWidth="1"/>
    <col min="13328" max="13563" width="8.6640625" style="69"/>
    <col min="13564" max="13564" width="12.109375" style="69" customWidth="1"/>
    <col min="13565" max="13565" width="30" style="69" customWidth="1"/>
    <col min="13566" max="13566" width="24.44140625" style="69" customWidth="1"/>
    <col min="13567" max="13567" width="17.109375" style="69" customWidth="1"/>
    <col min="13568" max="13568" width="15.33203125" style="69" customWidth="1"/>
    <col min="13569" max="13569" width="13.44140625" style="69" customWidth="1"/>
    <col min="13570" max="13571" width="12.6640625" style="69" customWidth="1"/>
    <col min="13572" max="13572" width="15" style="69" customWidth="1"/>
    <col min="13573" max="13573" width="16.6640625" style="69" customWidth="1"/>
    <col min="13574" max="13574" width="16.109375" style="69" customWidth="1"/>
    <col min="13575" max="13575" width="15.44140625" style="69" customWidth="1"/>
    <col min="13576" max="13576" width="15.6640625" style="69" customWidth="1"/>
    <col min="13577" max="13577" width="19.44140625" style="69" customWidth="1"/>
    <col min="13578" max="13578" width="15.6640625" style="69" customWidth="1"/>
    <col min="13579" max="13579" width="14.33203125" style="69" customWidth="1"/>
    <col min="13580" max="13580" width="15.6640625" style="69" customWidth="1"/>
    <col min="13581" max="13581" width="17.6640625" style="69" customWidth="1"/>
    <col min="13582" max="13582" width="19.6640625" style="69" customWidth="1"/>
    <col min="13583" max="13583" width="14.44140625" style="69" customWidth="1"/>
    <col min="13584" max="13819" width="8.6640625" style="69"/>
    <col min="13820" max="13820" width="12.109375" style="69" customWidth="1"/>
    <col min="13821" max="13821" width="30" style="69" customWidth="1"/>
    <col min="13822" max="13822" width="24.44140625" style="69" customWidth="1"/>
    <col min="13823" max="13823" width="17.109375" style="69" customWidth="1"/>
    <col min="13824" max="13824" width="15.33203125" style="69" customWidth="1"/>
    <col min="13825" max="13825" width="13.44140625" style="69" customWidth="1"/>
    <col min="13826" max="13827" width="12.6640625" style="69" customWidth="1"/>
    <col min="13828" max="13828" width="15" style="69" customWidth="1"/>
    <col min="13829" max="13829" width="16.6640625" style="69" customWidth="1"/>
    <col min="13830" max="13830" width="16.109375" style="69" customWidth="1"/>
    <col min="13831" max="13831" width="15.44140625" style="69" customWidth="1"/>
    <col min="13832" max="13832" width="15.6640625" style="69" customWidth="1"/>
    <col min="13833" max="13833" width="19.44140625" style="69" customWidth="1"/>
    <col min="13834" max="13834" width="15.6640625" style="69" customWidth="1"/>
    <col min="13835" max="13835" width="14.33203125" style="69" customWidth="1"/>
    <col min="13836" max="13836" width="15.6640625" style="69" customWidth="1"/>
    <col min="13837" max="13837" width="17.6640625" style="69" customWidth="1"/>
    <col min="13838" max="13838" width="19.6640625" style="69" customWidth="1"/>
    <col min="13839" max="13839" width="14.44140625" style="69" customWidth="1"/>
    <col min="13840" max="14075" width="8.6640625" style="69"/>
    <col min="14076" max="14076" width="12.109375" style="69" customWidth="1"/>
    <col min="14077" max="14077" width="30" style="69" customWidth="1"/>
    <col min="14078" max="14078" width="24.44140625" style="69" customWidth="1"/>
    <col min="14079" max="14079" width="17.109375" style="69" customWidth="1"/>
    <col min="14080" max="14080" width="15.33203125" style="69" customWidth="1"/>
    <col min="14081" max="14081" width="13.44140625" style="69" customWidth="1"/>
    <col min="14082" max="14083" width="12.6640625" style="69" customWidth="1"/>
    <col min="14084" max="14084" width="15" style="69" customWidth="1"/>
    <col min="14085" max="14085" width="16.6640625" style="69" customWidth="1"/>
    <col min="14086" max="14086" width="16.109375" style="69" customWidth="1"/>
    <col min="14087" max="14087" width="15.44140625" style="69" customWidth="1"/>
    <col min="14088" max="14088" width="15.6640625" style="69" customWidth="1"/>
    <col min="14089" max="14089" width="19.44140625" style="69" customWidth="1"/>
    <col min="14090" max="14090" width="15.6640625" style="69" customWidth="1"/>
    <col min="14091" max="14091" width="14.33203125" style="69" customWidth="1"/>
    <col min="14092" max="14092" width="15.6640625" style="69" customWidth="1"/>
    <col min="14093" max="14093" width="17.6640625" style="69" customWidth="1"/>
    <col min="14094" max="14094" width="19.6640625" style="69" customWidth="1"/>
    <col min="14095" max="14095" width="14.44140625" style="69" customWidth="1"/>
    <col min="14096" max="14331" width="8.6640625" style="69"/>
    <col min="14332" max="14332" width="12.109375" style="69" customWidth="1"/>
    <col min="14333" max="14333" width="30" style="69" customWidth="1"/>
    <col min="14334" max="14334" width="24.44140625" style="69" customWidth="1"/>
    <col min="14335" max="14335" width="17.109375" style="69" customWidth="1"/>
    <col min="14336" max="14336" width="15.33203125" style="69" customWidth="1"/>
    <col min="14337" max="14337" width="13.44140625" style="69" customWidth="1"/>
    <col min="14338" max="14339" width="12.6640625" style="69" customWidth="1"/>
    <col min="14340" max="14340" width="15" style="69" customWidth="1"/>
    <col min="14341" max="14341" width="16.6640625" style="69" customWidth="1"/>
    <col min="14342" max="14342" width="16.109375" style="69" customWidth="1"/>
    <col min="14343" max="14343" width="15.44140625" style="69" customWidth="1"/>
    <col min="14344" max="14344" width="15.6640625" style="69" customWidth="1"/>
    <col min="14345" max="14345" width="19.44140625" style="69" customWidth="1"/>
    <col min="14346" max="14346" width="15.6640625" style="69" customWidth="1"/>
    <col min="14347" max="14347" width="14.33203125" style="69" customWidth="1"/>
    <col min="14348" max="14348" width="15.6640625" style="69" customWidth="1"/>
    <col min="14349" max="14349" width="17.6640625" style="69" customWidth="1"/>
    <col min="14350" max="14350" width="19.6640625" style="69" customWidth="1"/>
    <col min="14351" max="14351" width="14.44140625" style="69" customWidth="1"/>
    <col min="14352" max="14587" width="8.6640625" style="69"/>
    <col min="14588" max="14588" width="12.109375" style="69" customWidth="1"/>
    <col min="14589" max="14589" width="30" style="69" customWidth="1"/>
    <col min="14590" max="14590" width="24.44140625" style="69" customWidth="1"/>
    <col min="14591" max="14591" width="17.109375" style="69" customWidth="1"/>
    <col min="14592" max="14592" width="15.33203125" style="69" customWidth="1"/>
    <col min="14593" max="14593" width="13.44140625" style="69" customWidth="1"/>
    <col min="14594" max="14595" width="12.6640625" style="69" customWidth="1"/>
    <col min="14596" max="14596" width="15" style="69" customWidth="1"/>
    <col min="14597" max="14597" width="16.6640625" style="69" customWidth="1"/>
    <col min="14598" max="14598" width="16.109375" style="69" customWidth="1"/>
    <col min="14599" max="14599" width="15.44140625" style="69" customWidth="1"/>
    <col min="14600" max="14600" width="15.6640625" style="69" customWidth="1"/>
    <col min="14601" max="14601" width="19.44140625" style="69" customWidth="1"/>
    <col min="14602" max="14602" width="15.6640625" style="69" customWidth="1"/>
    <col min="14603" max="14603" width="14.33203125" style="69" customWidth="1"/>
    <col min="14604" max="14604" width="15.6640625" style="69" customWidth="1"/>
    <col min="14605" max="14605" width="17.6640625" style="69" customWidth="1"/>
    <col min="14606" max="14606" width="19.6640625" style="69" customWidth="1"/>
    <col min="14607" max="14607" width="14.44140625" style="69" customWidth="1"/>
    <col min="14608" max="14843" width="8.6640625" style="69"/>
    <col min="14844" max="14844" width="12.109375" style="69" customWidth="1"/>
    <col min="14845" max="14845" width="30" style="69" customWidth="1"/>
    <col min="14846" max="14846" width="24.44140625" style="69" customWidth="1"/>
    <col min="14847" max="14847" width="17.109375" style="69" customWidth="1"/>
    <col min="14848" max="14848" width="15.33203125" style="69" customWidth="1"/>
    <col min="14849" max="14849" width="13.44140625" style="69" customWidth="1"/>
    <col min="14850" max="14851" width="12.6640625" style="69" customWidth="1"/>
    <col min="14852" max="14852" width="15" style="69" customWidth="1"/>
    <col min="14853" max="14853" width="16.6640625" style="69" customWidth="1"/>
    <col min="14854" max="14854" width="16.109375" style="69" customWidth="1"/>
    <col min="14855" max="14855" width="15.44140625" style="69" customWidth="1"/>
    <col min="14856" max="14856" width="15.6640625" style="69" customWidth="1"/>
    <col min="14857" max="14857" width="19.44140625" style="69" customWidth="1"/>
    <col min="14858" max="14858" width="15.6640625" style="69" customWidth="1"/>
    <col min="14859" max="14859" width="14.33203125" style="69" customWidth="1"/>
    <col min="14860" max="14860" width="15.6640625" style="69" customWidth="1"/>
    <col min="14861" max="14861" width="17.6640625" style="69" customWidth="1"/>
    <col min="14862" max="14862" width="19.6640625" style="69" customWidth="1"/>
    <col min="14863" max="14863" width="14.44140625" style="69" customWidth="1"/>
    <col min="14864" max="15099" width="8.6640625" style="69"/>
    <col min="15100" max="15100" width="12.109375" style="69" customWidth="1"/>
    <col min="15101" max="15101" width="30" style="69" customWidth="1"/>
    <col min="15102" max="15102" width="24.44140625" style="69" customWidth="1"/>
    <col min="15103" max="15103" width="17.109375" style="69" customWidth="1"/>
    <col min="15104" max="15104" width="15.33203125" style="69" customWidth="1"/>
    <col min="15105" max="15105" width="13.44140625" style="69" customWidth="1"/>
    <col min="15106" max="15107" width="12.6640625" style="69" customWidth="1"/>
    <col min="15108" max="15108" width="15" style="69" customWidth="1"/>
    <col min="15109" max="15109" width="16.6640625" style="69" customWidth="1"/>
    <col min="15110" max="15110" width="16.109375" style="69" customWidth="1"/>
    <col min="15111" max="15111" width="15.44140625" style="69" customWidth="1"/>
    <col min="15112" max="15112" width="15.6640625" style="69" customWidth="1"/>
    <col min="15113" max="15113" width="19.44140625" style="69" customWidth="1"/>
    <col min="15114" max="15114" width="15.6640625" style="69" customWidth="1"/>
    <col min="15115" max="15115" width="14.33203125" style="69" customWidth="1"/>
    <col min="15116" max="15116" width="15.6640625" style="69" customWidth="1"/>
    <col min="15117" max="15117" width="17.6640625" style="69" customWidth="1"/>
    <col min="15118" max="15118" width="19.6640625" style="69" customWidth="1"/>
    <col min="15119" max="15119" width="14.44140625" style="69" customWidth="1"/>
    <col min="15120" max="15355" width="8.6640625" style="69"/>
    <col min="15356" max="15356" width="12.109375" style="69" customWidth="1"/>
    <col min="15357" max="15357" width="30" style="69" customWidth="1"/>
    <col min="15358" max="15358" width="24.44140625" style="69" customWidth="1"/>
    <col min="15359" max="15359" width="17.109375" style="69" customWidth="1"/>
    <col min="15360" max="15360" width="15.33203125" style="69" customWidth="1"/>
    <col min="15361" max="15361" width="13.44140625" style="69" customWidth="1"/>
    <col min="15362" max="15363" width="12.6640625" style="69" customWidth="1"/>
    <col min="15364" max="15364" width="15" style="69" customWidth="1"/>
    <col min="15365" max="15365" width="16.6640625" style="69" customWidth="1"/>
    <col min="15366" max="15366" width="16.109375" style="69" customWidth="1"/>
    <col min="15367" max="15367" width="15.44140625" style="69" customWidth="1"/>
    <col min="15368" max="15368" width="15.6640625" style="69" customWidth="1"/>
    <col min="15369" max="15369" width="19.44140625" style="69" customWidth="1"/>
    <col min="15370" max="15370" width="15.6640625" style="69" customWidth="1"/>
    <col min="15371" max="15371" width="14.33203125" style="69" customWidth="1"/>
    <col min="15372" max="15372" width="15.6640625" style="69" customWidth="1"/>
    <col min="15373" max="15373" width="17.6640625" style="69" customWidth="1"/>
    <col min="15374" max="15374" width="19.6640625" style="69" customWidth="1"/>
    <col min="15375" max="15375" width="14.44140625" style="69" customWidth="1"/>
    <col min="15376" max="15611" width="8.6640625" style="69"/>
    <col min="15612" max="15612" width="12.109375" style="69" customWidth="1"/>
    <col min="15613" max="15613" width="30" style="69" customWidth="1"/>
    <col min="15614" max="15614" width="24.44140625" style="69" customWidth="1"/>
    <col min="15615" max="15615" width="17.109375" style="69" customWidth="1"/>
    <col min="15616" max="15616" width="15.33203125" style="69" customWidth="1"/>
    <col min="15617" max="15617" width="13.44140625" style="69" customWidth="1"/>
    <col min="15618" max="15619" width="12.6640625" style="69" customWidth="1"/>
    <col min="15620" max="15620" width="15" style="69" customWidth="1"/>
    <col min="15621" max="15621" width="16.6640625" style="69" customWidth="1"/>
    <col min="15622" max="15622" width="16.109375" style="69" customWidth="1"/>
    <col min="15623" max="15623" width="15.44140625" style="69" customWidth="1"/>
    <col min="15624" max="15624" width="15.6640625" style="69" customWidth="1"/>
    <col min="15625" max="15625" width="19.44140625" style="69" customWidth="1"/>
    <col min="15626" max="15626" width="15.6640625" style="69" customWidth="1"/>
    <col min="15627" max="15627" width="14.33203125" style="69" customWidth="1"/>
    <col min="15628" max="15628" width="15.6640625" style="69" customWidth="1"/>
    <col min="15629" max="15629" width="17.6640625" style="69" customWidth="1"/>
    <col min="15630" max="15630" width="19.6640625" style="69" customWidth="1"/>
    <col min="15631" max="15631" width="14.44140625" style="69" customWidth="1"/>
    <col min="15632" max="15867" width="8.6640625" style="69"/>
    <col min="15868" max="15868" width="12.109375" style="69" customWidth="1"/>
    <col min="15869" max="15869" width="30" style="69" customWidth="1"/>
    <col min="15870" max="15870" width="24.44140625" style="69" customWidth="1"/>
    <col min="15871" max="15871" width="17.109375" style="69" customWidth="1"/>
    <col min="15872" max="15872" width="15.33203125" style="69" customWidth="1"/>
    <col min="15873" max="15873" width="13.44140625" style="69" customWidth="1"/>
    <col min="15874" max="15875" width="12.6640625" style="69" customWidth="1"/>
    <col min="15876" max="15876" width="15" style="69" customWidth="1"/>
    <col min="15877" max="15877" width="16.6640625" style="69" customWidth="1"/>
    <col min="15878" max="15878" width="16.109375" style="69" customWidth="1"/>
    <col min="15879" max="15879" width="15.44140625" style="69" customWidth="1"/>
    <col min="15880" max="15880" width="15.6640625" style="69" customWidth="1"/>
    <col min="15881" max="15881" width="19.44140625" style="69" customWidth="1"/>
    <col min="15882" max="15882" width="15.6640625" style="69" customWidth="1"/>
    <col min="15883" max="15883" width="14.33203125" style="69" customWidth="1"/>
    <col min="15884" max="15884" width="15.6640625" style="69" customWidth="1"/>
    <col min="15885" max="15885" width="17.6640625" style="69" customWidth="1"/>
    <col min="15886" max="15886" width="19.6640625" style="69" customWidth="1"/>
    <col min="15887" max="15887" width="14.44140625" style="69" customWidth="1"/>
    <col min="15888" max="16123" width="8.6640625" style="69"/>
    <col min="16124" max="16124" width="12.109375" style="69" customWidth="1"/>
    <col min="16125" max="16125" width="30" style="69" customWidth="1"/>
    <col min="16126" max="16126" width="24.44140625" style="69" customWidth="1"/>
    <col min="16127" max="16127" width="17.109375" style="69" customWidth="1"/>
    <col min="16128" max="16128" width="15.33203125" style="69" customWidth="1"/>
    <col min="16129" max="16129" width="13.44140625" style="69" customWidth="1"/>
    <col min="16130" max="16131" width="12.6640625" style="69" customWidth="1"/>
    <col min="16132" max="16132" width="15" style="69" customWidth="1"/>
    <col min="16133" max="16133" width="16.6640625" style="69" customWidth="1"/>
    <col min="16134" max="16134" width="16.109375" style="69" customWidth="1"/>
    <col min="16135" max="16135" width="15.44140625" style="69" customWidth="1"/>
    <col min="16136" max="16136" width="15.6640625" style="69" customWidth="1"/>
    <col min="16137" max="16137" width="19.44140625" style="69" customWidth="1"/>
    <col min="16138" max="16138" width="15.6640625" style="69" customWidth="1"/>
    <col min="16139" max="16139" width="14.33203125" style="69" customWidth="1"/>
    <col min="16140" max="16140" width="15.6640625" style="69" customWidth="1"/>
    <col min="16141" max="16141" width="17.6640625" style="69" customWidth="1"/>
    <col min="16142" max="16142" width="19.6640625" style="69" customWidth="1"/>
    <col min="16143" max="16143" width="14.44140625" style="69" customWidth="1"/>
    <col min="16144" max="16381" width="8.6640625" style="69"/>
    <col min="16382" max="16384" width="8.6640625" style="69" customWidth="1"/>
  </cols>
  <sheetData>
    <row r="2" spans="2:22" ht="15.5" x14ac:dyDescent="0.3">
      <c r="V2" s="116"/>
    </row>
    <row r="3" spans="2:22" ht="115" customHeight="1" x14ac:dyDescent="0.35">
      <c r="B3" s="115" t="s">
        <v>114</v>
      </c>
      <c r="C3" s="68"/>
      <c r="D3" s="68"/>
      <c r="E3" s="68"/>
      <c r="F3" s="68"/>
      <c r="G3" s="68"/>
      <c r="H3" s="68"/>
      <c r="I3" s="68"/>
      <c r="J3" s="68"/>
      <c r="K3" s="68"/>
      <c r="L3" s="68"/>
      <c r="M3" s="68"/>
      <c r="N3" s="68"/>
      <c r="O3" s="68"/>
      <c r="P3" s="68"/>
      <c r="R3" s="70"/>
      <c r="S3" s="71"/>
      <c r="T3" s="71"/>
      <c r="U3" s="71"/>
      <c r="V3" s="116" t="s">
        <v>116</v>
      </c>
    </row>
    <row r="4" spans="2:22" ht="31" customHeight="1" x14ac:dyDescent="0.35">
      <c r="B4" s="68"/>
      <c r="C4" s="68"/>
      <c r="D4" s="68"/>
      <c r="E4" s="68"/>
      <c r="F4" s="68"/>
      <c r="G4" s="125" t="s">
        <v>117</v>
      </c>
      <c r="H4" s="125"/>
      <c r="I4" s="125"/>
      <c r="J4" s="68"/>
      <c r="K4" s="68"/>
      <c r="L4" s="68"/>
      <c r="M4" s="68"/>
      <c r="N4" s="68"/>
      <c r="O4" s="68"/>
      <c r="P4" s="68"/>
      <c r="R4" s="70"/>
      <c r="S4" s="71"/>
      <c r="T4" s="71"/>
      <c r="U4" s="71"/>
      <c r="V4" s="72"/>
    </row>
    <row r="5" spans="2:22" ht="12" customHeight="1" thickBot="1" x14ac:dyDescent="0.35">
      <c r="B5" s="127"/>
      <c r="C5" s="127"/>
      <c r="D5" s="127"/>
      <c r="E5" s="127"/>
      <c r="F5" s="127"/>
      <c r="G5" s="127"/>
      <c r="H5" s="127"/>
      <c r="I5" s="127"/>
      <c r="J5" s="127"/>
      <c r="K5" s="127"/>
      <c r="L5" s="127"/>
      <c r="M5" s="127"/>
      <c r="N5" s="127"/>
      <c r="O5" s="127"/>
      <c r="R5" s="70"/>
      <c r="S5" s="71"/>
      <c r="T5" s="71"/>
      <c r="U5" s="71"/>
      <c r="V5" s="72">
        <v>0.1235</v>
      </c>
    </row>
    <row r="6" spans="2:22" ht="29.25" customHeight="1" thickBot="1" x14ac:dyDescent="0.35">
      <c r="B6" s="128" t="s">
        <v>77</v>
      </c>
      <c r="C6" s="129"/>
      <c r="D6" s="129"/>
      <c r="E6" s="129"/>
      <c r="F6" s="129"/>
      <c r="G6" s="130"/>
      <c r="H6" s="117"/>
      <c r="I6" s="117"/>
      <c r="J6" s="117"/>
      <c r="K6" s="117"/>
      <c r="L6" s="118"/>
      <c r="M6" s="74"/>
      <c r="N6" s="74"/>
      <c r="O6" s="74"/>
      <c r="P6" s="75"/>
      <c r="R6" s="70"/>
      <c r="S6" s="71"/>
      <c r="T6" s="71"/>
      <c r="U6" s="71"/>
      <c r="V6" s="72">
        <v>0.17249999999999999</v>
      </c>
    </row>
    <row r="7" spans="2:22" ht="11.25" customHeight="1" x14ac:dyDescent="0.3">
      <c r="B7" s="76"/>
      <c r="C7" s="76"/>
      <c r="D7" s="76"/>
      <c r="E7" s="76"/>
      <c r="F7" s="76"/>
      <c r="G7" s="76"/>
      <c r="H7" s="76"/>
      <c r="I7" s="74"/>
      <c r="J7" s="74"/>
      <c r="K7" s="74"/>
      <c r="L7" s="74"/>
      <c r="M7" s="74"/>
      <c r="N7" s="74"/>
      <c r="O7" s="74"/>
      <c r="R7" s="70"/>
      <c r="S7" s="71"/>
      <c r="T7" s="71"/>
      <c r="U7" s="71"/>
      <c r="V7" s="72">
        <v>0.18890000000000001</v>
      </c>
    </row>
    <row r="8" spans="2:22" ht="14.15" customHeight="1" x14ac:dyDescent="0.3">
      <c r="B8" s="127" t="s">
        <v>72</v>
      </c>
      <c r="C8" s="127"/>
      <c r="D8" s="127"/>
      <c r="E8" s="127"/>
      <c r="F8" s="127"/>
      <c r="G8" s="127"/>
      <c r="H8" s="127"/>
      <c r="I8" s="127"/>
      <c r="J8" s="127"/>
      <c r="K8" s="127"/>
      <c r="L8" s="127"/>
      <c r="M8" s="127"/>
      <c r="N8" s="127"/>
      <c r="O8" s="127"/>
      <c r="R8" s="70"/>
      <c r="S8" s="71"/>
      <c r="T8" s="71"/>
      <c r="U8" s="71"/>
      <c r="V8" s="72">
        <v>0.20019999999999999</v>
      </c>
    </row>
    <row r="9" spans="2:22" ht="18" customHeight="1" x14ac:dyDescent="0.3">
      <c r="B9" s="131" t="s">
        <v>33</v>
      </c>
      <c r="C9" s="132"/>
      <c r="D9" s="132"/>
      <c r="E9" s="132"/>
      <c r="F9" s="132"/>
      <c r="G9" s="132"/>
      <c r="H9" s="77" t="s">
        <v>32</v>
      </c>
      <c r="I9" s="78">
        <f>+IF(H9="Biudžetinė",0.0014,IF(H9="Verslo įm. ir kt.",0.0046,IF(H9="Kitos organizacijos**",0.003,0)))</f>
        <v>1.4E-3</v>
      </c>
      <c r="K9" s="79"/>
      <c r="L9" s="73"/>
      <c r="M9" s="73"/>
      <c r="N9" s="73"/>
      <c r="O9" s="80"/>
      <c r="R9" s="81"/>
      <c r="S9" s="71"/>
      <c r="T9" s="71"/>
      <c r="U9" s="71"/>
    </row>
    <row r="10" spans="2:22" ht="3" customHeight="1" x14ac:dyDescent="0.3">
      <c r="I10" s="79"/>
    </row>
    <row r="11" spans="2:22" ht="60.75" customHeight="1" x14ac:dyDescent="0.3">
      <c r="B11" s="122" t="s">
        <v>34</v>
      </c>
      <c r="C11" s="122" t="s">
        <v>55</v>
      </c>
      <c r="D11" s="122" t="s">
        <v>56</v>
      </c>
      <c r="E11" s="122" t="s">
        <v>80</v>
      </c>
      <c r="F11" s="122" t="s">
        <v>73</v>
      </c>
      <c r="G11" s="122" t="s">
        <v>88</v>
      </c>
      <c r="H11" s="119" t="s">
        <v>99</v>
      </c>
      <c r="I11" s="122" t="s">
        <v>82</v>
      </c>
      <c r="J11" s="134" t="s">
        <v>83</v>
      </c>
      <c r="K11" s="134" t="s">
        <v>59</v>
      </c>
      <c r="L11" s="134" t="s">
        <v>100</v>
      </c>
      <c r="M11" s="134" t="s">
        <v>101</v>
      </c>
      <c r="N11" s="122" t="s">
        <v>70</v>
      </c>
      <c r="O11" s="122" t="s">
        <v>87</v>
      </c>
      <c r="P11" s="122" t="s">
        <v>0</v>
      </c>
      <c r="Q11" s="122" t="s">
        <v>1</v>
      </c>
      <c r="R11" s="122" t="s">
        <v>2</v>
      </c>
      <c r="S11" s="122" t="s">
        <v>86</v>
      </c>
      <c r="T11" s="122" t="s">
        <v>85</v>
      </c>
      <c r="U11" s="122" t="s">
        <v>53</v>
      </c>
      <c r="V11" s="122" t="s">
        <v>51</v>
      </c>
    </row>
    <row r="12" spans="2:22" ht="18" customHeight="1" x14ac:dyDescent="0.3">
      <c r="B12" s="123"/>
      <c r="C12" s="123"/>
      <c r="D12" s="123"/>
      <c r="E12" s="123"/>
      <c r="F12" s="123"/>
      <c r="G12" s="123"/>
      <c r="H12" s="120"/>
      <c r="I12" s="123"/>
      <c r="J12" s="134"/>
      <c r="K12" s="134"/>
      <c r="L12" s="134"/>
      <c r="M12" s="134"/>
      <c r="N12" s="123"/>
      <c r="O12" s="123"/>
      <c r="P12" s="123"/>
      <c r="Q12" s="123"/>
      <c r="R12" s="123"/>
      <c r="S12" s="123"/>
      <c r="T12" s="123"/>
      <c r="U12" s="123"/>
      <c r="V12" s="123"/>
    </row>
    <row r="13" spans="2:22" ht="30" customHeight="1" x14ac:dyDescent="0.3">
      <c r="B13" s="124"/>
      <c r="C13" s="124"/>
      <c r="D13" s="124"/>
      <c r="E13" s="124"/>
      <c r="F13" s="124"/>
      <c r="G13" s="124"/>
      <c r="H13" s="121"/>
      <c r="I13" s="124"/>
      <c r="J13" s="134"/>
      <c r="K13" s="134"/>
      <c r="L13" s="134"/>
      <c r="M13" s="134"/>
      <c r="N13" s="124"/>
      <c r="O13" s="124"/>
      <c r="P13" s="124"/>
      <c r="Q13" s="124"/>
      <c r="R13" s="124"/>
      <c r="S13" s="124"/>
      <c r="T13" s="124"/>
      <c r="U13" s="124"/>
      <c r="V13" s="124"/>
    </row>
    <row r="14" spans="2:22" ht="15" customHeight="1" x14ac:dyDescent="0.3">
      <c r="B14" s="83">
        <v>1</v>
      </c>
      <c r="C14" s="83">
        <v>2</v>
      </c>
      <c r="D14" s="83">
        <v>3</v>
      </c>
      <c r="E14" s="83">
        <v>4</v>
      </c>
      <c r="F14" s="83">
        <v>5</v>
      </c>
      <c r="G14" s="83">
        <v>6</v>
      </c>
      <c r="H14" s="83">
        <v>7</v>
      </c>
      <c r="I14" s="84" t="s">
        <v>89</v>
      </c>
      <c r="J14" s="83">
        <v>9</v>
      </c>
      <c r="K14" s="83">
        <v>10</v>
      </c>
      <c r="L14" s="83">
        <v>11</v>
      </c>
      <c r="M14" s="83">
        <v>12</v>
      </c>
      <c r="N14" s="83" t="s">
        <v>90</v>
      </c>
      <c r="O14" s="82">
        <v>14</v>
      </c>
      <c r="P14" s="82">
        <v>15</v>
      </c>
      <c r="Q14" s="82">
        <v>16</v>
      </c>
      <c r="R14" s="82">
        <v>17</v>
      </c>
      <c r="S14" s="82">
        <v>18</v>
      </c>
      <c r="T14" s="82" t="s">
        <v>91</v>
      </c>
      <c r="U14" s="82" t="s">
        <v>92</v>
      </c>
      <c r="V14" s="82">
        <v>21</v>
      </c>
    </row>
    <row r="15" spans="2:22" ht="55.5" customHeight="1" x14ac:dyDescent="0.3">
      <c r="B15" s="85" t="s">
        <v>44</v>
      </c>
      <c r="C15" s="85" t="s">
        <v>37</v>
      </c>
      <c r="D15" s="85" t="s">
        <v>42</v>
      </c>
      <c r="E15" s="86" t="s">
        <v>50</v>
      </c>
      <c r="F15" s="77">
        <v>3</v>
      </c>
      <c r="G15" s="86" t="s">
        <v>38</v>
      </c>
      <c r="H15" s="85"/>
      <c r="I15" s="87">
        <v>36</v>
      </c>
      <c r="J15" s="87">
        <f>13*186</f>
        <v>2418</v>
      </c>
      <c r="K15" s="87"/>
      <c r="L15" s="113"/>
      <c r="M15" s="88">
        <f t="shared" ref="M15:M28" si="0">(+J15+K15)*L15</f>
        <v>0</v>
      </c>
      <c r="N15" s="88">
        <f>ROUND(J15+K15+M15,2)</f>
        <v>2418</v>
      </c>
      <c r="O15" s="67">
        <f t="shared" ref="O15:O28" si="1">ROUND(IF($I$9=0%,0,(IF(G15="Terminuota",(1+$I$9+0.0203)*(J15+K15+M15),(1+$I$9+0.0131)*(J15+K15+M15)))),2)</f>
        <v>2470.4699999999998</v>
      </c>
      <c r="P15" s="89">
        <v>5</v>
      </c>
      <c r="Q15" s="90">
        <v>20</v>
      </c>
      <c r="R15" s="91">
        <f>IF(OR(P15="",Q15=""),"",VLOOKUP(CONCATENATE(P15," dienų darbo savaitė"),'Atostogų išmokų FN'!$A$7:$AH$8,Q15-16)/100)</f>
        <v>8.6300000000000002E-2</v>
      </c>
      <c r="S15" s="92">
        <f t="shared" ref="S15:S28" si="2">IF(O15=0,0,ROUND((O15*R15),2))</f>
        <v>213.2</v>
      </c>
      <c r="T15" s="93">
        <f>SUM(O15+S15)</f>
        <v>2683.6699999999996</v>
      </c>
      <c r="U15" s="93">
        <f t="shared" ref="U15:U28" si="3">SUM(F15*I15*T15)</f>
        <v>289836.36</v>
      </c>
      <c r="V15" s="94" t="s">
        <v>65</v>
      </c>
    </row>
    <row r="16" spans="2:22" ht="39" x14ac:dyDescent="0.3">
      <c r="B16" s="85" t="s">
        <v>45</v>
      </c>
      <c r="C16" s="85" t="s">
        <v>37</v>
      </c>
      <c r="D16" s="85" t="s">
        <v>42</v>
      </c>
      <c r="E16" s="86" t="s">
        <v>40</v>
      </c>
      <c r="F16" s="77">
        <v>1</v>
      </c>
      <c r="G16" s="86" t="s">
        <v>38</v>
      </c>
      <c r="H16" s="85" t="s">
        <v>47</v>
      </c>
      <c r="I16" s="87">
        <v>8</v>
      </c>
      <c r="J16" s="87"/>
      <c r="K16" s="87">
        <f>9*186*0.2</f>
        <v>334.8</v>
      </c>
      <c r="L16" s="113">
        <v>0.05</v>
      </c>
      <c r="M16" s="88">
        <f t="shared" si="0"/>
        <v>16.740000000000002</v>
      </c>
      <c r="N16" s="88">
        <f t="shared" ref="N16:N28" si="4">ROUND(J16+K16+M16,2)</f>
        <v>351.54</v>
      </c>
      <c r="O16" s="67">
        <f t="shared" si="1"/>
        <v>359.17</v>
      </c>
      <c r="P16" s="89">
        <v>5</v>
      </c>
      <c r="Q16" s="90">
        <v>32</v>
      </c>
      <c r="R16" s="91">
        <f>IF(OR(P16="",Q16=""),"",VLOOKUP(CONCATENATE(P16," dienų darbo savaitė"),'Atostogų išmokų FN'!$A$7:$AH$8,Q16-16)/100)</f>
        <v>0.14990000000000001</v>
      </c>
      <c r="S16" s="92">
        <f t="shared" si="2"/>
        <v>53.84</v>
      </c>
      <c r="T16" s="93">
        <f t="shared" ref="T16:T28" si="5">SUM(O16+S16)</f>
        <v>413.01</v>
      </c>
      <c r="U16" s="93">
        <f t="shared" si="3"/>
        <v>3304.08</v>
      </c>
      <c r="V16" s="112" t="s">
        <v>111</v>
      </c>
    </row>
    <row r="17" spans="2:22" x14ac:dyDescent="0.3">
      <c r="B17" s="85" t="s">
        <v>46</v>
      </c>
      <c r="C17" s="85" t="s">
        <v>41</v>
      </c>
      <c r="D17" s="85" t="s">
        <v>43</v>
      </c>
      <c r="E17" s="86" t="s">
        <v>49</v>
      </c>
      <c r="F17" s="77">
        <v>1</v>
      </c>
      <c r="G17" s="86" t="s">
        <v>36</v>
      </c>
      <c r="H17" s="85" t="s">
        <v>48</v>
      </c>
      <c r="I17" s="87">
        <v>10</v>
      </c>
      <c r="J17" s="87">
        <f>9*186</f>
        <v>1674</v>
      </c>
      <c r="K17" s="87">
        <f>9*186*0.2</f>
        <v>334.8</v>
      </c>
      <c r="L17" s="113">
        <v>0.05</v>
      </c>
      <c r="M17" s="88">
        <f t="shared" si="0"/>
        <v>100.44</v>
      </c>
      <c r="N17" s="88">
        <f t="shared" si="4"/>
        <v>2109.2399999999998</v>
      </c>
      <c r="O17" s="67">
        <f t="shared" si="1"/>
        <v>2139.8200000000002</v>
      </c>
      <c r="P17" s="89">
        <v>5</v>
      </c>
      <c r="Q17" s="90">
        <v>20</v>
      </c>
      <c r="R17" s="91">
        <f>IF(OR(P17="",Q17=""),"",VLOOKUP(CONCATENATE(P17," dienų darbo savaitė"),'Atostogų išmokų FN'!$A$7:$AH$8,Q17-16)/100)</f>
        <v>8.6300000000000002E-2</v>
      </c>
      <c r="S17" s="92">
        <f t="shared" si="2"/>
        <v>184.67</v>
      </c>
      <c r="T17" s="93">
        <f t="shared" si="5"/>
        <v>2324.4900000000002</v>
      </c>
      <c r="U17" s="93">
        <f t="shared" si="3"/>
        <v>23244.9</v>
      </c>
      <c r="V17" s="95"/>
    </row>
    <row r="18" spans="2:22" x14ac:dyDescent="0.3">
      <c r="B18" s="85"/>
      <c r="C18" s="85"/>
      <c r="D18" s="85"/>
      <c r="E18" s="86"/>
      <c r="F18" s="86"/>
      <c r="G18" s="86"/>
      <c r="H18" s="85"/>
      <c r="I18" s="87"/>
      <c r="J18" s="87"/>
      <c r="K18" s="87"/>
      <c r="L18" s="113"/>
      <c r="M18" s="88">
        <f t="shared" si="0"/>
        <v>0</v>
      </c>
      <c r="N18" s="88">
        <f t="shared" si="4"/>
        <v>0</v>
      </c>
      <c r="O18" s="67">
        <f t="shared" si="1"/>
        <v>0</v>
      </c>
      <c r="P18" s="89"/>
      <c r="Q18" s="90"/>
      <c r="R18" s="91" t="str">
        <f>IF(OR(P18="",Q18=""),"",VLOOKUP(CONCATENATE(P18," dienų darbo savaitė"),'Atostogų išmokų FN'!$A$7:$AH$8,Q18-16)/100)</f>
        <v/>
      </c>
      <c r="S18" s="92">
        <f t="shared" si="2"/>
        <v>0</v>
      </c>
      <c r="T18" s="93">
        <f t="shared" si="5"/>
        <v>0</v>
      </c>
      <c r="U18" s="93">
        <f t="shared" si="3"/>
        <v>0</v>
      </c>
      <c r="V18" s="95"/>
    </row>
    <row r="19" spans="2:22" x14ac:dyDescent="0.3">
      <c r="B19" s="85"/>
      <c r="C19" s="85"/>
      <c r="D19" s="85"/>
      <c r="E19" s="86"/>
      <c r="G19" s="86"/>
      <c r="H19" s="85"/>
      <c r="I19" s="87"/>
      <c r="J19" s="87"/>
      <c r="K19" s="87"/>
      <c r="L19" s="113"/>
      <c r="M19" s="88">
        <f t="shared" si="0"/>
        <v>0</v>
      </c>
      <c r="N19" s="88">
        <f t="shared" si="4"/>
        <v>0</v>
      </c>
      <c r="O19" s="67">
        <f t="shared" si="1"/>
        <v>0</v>
      </c>
      <c r="P19" s="89"/>
      <c r="Q19" s="90"/>
      <c r="R19" s="91" t="str">
        <f>IF(OR(P19="",Q19=""),"",VLOOKUP(CONCATENATE(P19," dienų darbo savaitė"),'Atostogų išmokų FN'!$A$7:$AH$8,Q19-16)/100)</f>
        <v/>
      </c>
      <c r="S19" s="92">
        <f t="shared" si="2"/>
        <v>0</v>
      </c>
      <c r="T19" s="93">
        <f t="shared" si="5"/>
        <v>0</v>
      </c>
      <c r="U19" s="93">
        <f t="shared" si="3"/>
        <v>0</v>
      </c>
      <c r="V19" s="95"/>
    </row>
    <row r="20" spans="2:22" x14ac:dyDescent="0.3">
      <c r="B20" s="85"/>
      <c r="C20" s="85"/>
      <c r="D20" s="85"/>
      <c r="E20" s="86"/>
      <c r="F20" s="86"/>
      <c r="G20" s="86"/>
      <c r="H20" s="85"/>
      <c r="I20" s="87"/>
      <c r="J20" s="87"/>
      <c r="K20" s="87"/>
      <c r="L20" s="113"/>
      <c r="M20" s="88">
        <f t="shared" si="0"/>
        <v>0</v>
      </c>
      <c r="N20" s="88">
        <f t="shared" si="4"/>
        <v>0</v>
      </c>
      <c r="O20" s="67">
        <f t="shared" si="1"/>
        <v>0</v>
      </c>
      <c r="P20" s="89"/>
      <c r="Q20" s="90"/>
      <c r="R20" s="91" t="str">
        <f>IF(OR(P20="",Q20=""),"",VLOOKUP(CONCATENATE(P20," dienų darbo savaitė"),'Atostogų išmokų FN'!$A$7:$AH$8,Q20-16)/100)</f>
        <v/>
      </c>
      <c r="S20" s="92">
        <f t="shared" si="2"/>
        <v>0</v>
      </c>
      <c r="T20" s="93">
        <f t="shared" si="5"/>
        <v>0</v>
      </c>
      <c r="U20" s="93">
        <f t="shared" si="3"/>
        <v>0</v>
      </c>
      <c r="V20" s="95"/>
    </row>
    <row r="21" spans="2:22" x14ac:dyDescent="0.3">
      <c r="B21" s="85"/>
      <c r="C21" s="85"/>
      <c r="D21" s="85"/>
      <c r="E21" s="86"/>
      <c r="F21" s="86"/>
      <c r="G21" s="86"/>
      <c r="H21" s="85"/>
      <c r="I21" s="87"/>
      <c r="J21" s="87"/>
      <c r="K21" s="87"/>
      <c r="L21" s="113"/>
      <c r="M21" s="88">
        <f t="shared" si="0"/>
        <v>0</v>
      </c>
      <c r="N21" s="88">
        <f t="shared" si="4"/>
        <v>0</v>
      </c>
      <c r="O21" s="67">
        <f t="shared" si="1"/>
        <v>0</v>
      </c>
      <c r="P21" s="89"/>
      <c r="Q21" s="90"/>
      <c r="R21" s="91" t="str">
        <f>IF(OR(P21="",Q21=""),"",VLOOKUP(CONCATENATE(P21," dienų darbo savaitė"),'Atostogų išmokų FN'!$A$7:$AH$8,Q21-16)/100)</f>
        <v/>
      </c>
      <c r="S21" s="92">
        <f t="shared" si="2"/>
        <v>0</v>
      </c>
      <c r="T21" s="93">
        <f t="shared" si="5"/>
        <v>0</v>
      </c>
      <c r="U21" s="93">
        <f t="shared" si="3"/>
        <v>0</v>
      </c>
      <c r="V21" s="95"/>
    </row>
    <row r="22" spans="2:22" x14ac:dyDescent="0.3">
      <c r="B22" s="85"/>
      <c r="C22" s="85"/>
      <c r="D22" s="85"/>
      <c r="F22" s="86"/>
      <c r="G22" s="86"/>
      <c r="H22" s="85"/>
      <c r="I22" s="87"/>
      <c r="J22" s="87"/>
      <c r="K22" s="87"/>
      <c r="L22" s="113"/>
      <c r="M22" s="88">
        <f t="shared" si="0"/>
        <v>0</v>
      </c>
      <c r="N22" s="88">
        <f t="shared" si="4"/>
        <v>0</v>
      </c>
      <c r="O22" s="67">
        <f t="shared" si="1"/>
        <v>0</v>
      </c>
      <c r="P22" s="89"/>
      <c r="Q22" s="90"/>
      <c r="R22" s="91" t="str">
        <f>IF(OR(P22="",Q22=""),"",VLOOKUP(CONCATENATE(P22," dienų darbo savaitė"),'Atostogų išmokų FN'!$A$7:$AH$8,Q22-16)/100)</f>
        <v/>
      </c>
      <c r="S22" s="92">
        <f t="shared" si="2"/>
        <v>0</v>
      </c>
      <c r="T22" s="93">
        <f t="shared" si="5"/>
        <v>0</v>
      </c>
      <c r="U22" s="93">
        <f t="shared" si="3"/>
        <v>0</v>
      </c>
      <c r="V22" s="95"/>
    </row>
    <row r="23" spans="2:22" x14ac:dyDescent="0.3">
      <c r="B23" s="85"/>
      <c r="C23" s="85"/>
      <c r="D23" s="85"/>
      <c r="E23" s="86"/>
      <c r="F23" s="86"/>
      <c r="G23" s="86"/>
      <c r="H23" s="85"/>
      <c r="I23" s="87"/>
      <c r="J23" s="87"/>
      <c r="K23" s="87"/>
      <c r="L23" s="113"/>
      <c r="M23" s="88">
        <f t="shared" si="0"/>
        <v>0</v>
      </c>
      <c r="N23" s="88">
        <f t="shared" si="4"/>
        <v>0</v>
      </c>
      <c r="O23" s="67">
        <f t="shared" si="1"/>
        <v>0</v>
      </c>
      <c r="P23" s="89"/>
      <c r="Q23" s="90"/>
      <c r="R23" s="91" t="str">
        <f>IF(OR(P23="",Q23=""),"",VLOOKUP(CONCATENATE(P23," dienų darbo savaitė"),'Atostogų išmokų FN'!$A$7:$AH$8,Q23-16)/100)</f>
        <v/>
      </c>
      <c r="S23" s="92">
        <f t="shared" si="2"/>
        <v>0</v>
      </c>
      <c r="T23" s="93">
        <f t="shared" si="5"/>
        <v>0</v>
      </c>
      <c r="U23" s="93">
        <f t="shared" si="3"/>
        <v>0</v>
      </c>
      <c r="V23" s="95"/>
    </row>
    <row r="24" spans="2:22" x14ac:dyDescent="0.3">
      <c r="B24" s="85"/>
      <c r="C24" s="85"/>
      <c r="D24" s="85"/>
      <c r="E24" s="86"/>
      <c r="F24" s="86"/>
      <c r="G24" s="86"/>
      <c r="H24" s="85"/>
      <c r="I24" s="87"/>
      <c r="J24" s="87"/>
      <c r="K24" s="87"/>
      <c r="L24" s="113"/>
      <c r="M24" s="88">
        <f t="shared" si="0"/>
        <v>0</v>
      </c>
      <c r="N24" s="88">
        <f t="shared" si="4"/>
        <v>0</v>
      </c>
      <c r="O24" s="67">
        <f t="shared" si="1"/>
        <v>0</v>
      </c>
      <c r="P24" s="89"/>
      <c r="Q24" s="90"/>
      <c r="R24" s="91" t="str">
        <f>IF(OR(P24="",Q24=""),"",VLOOKUP(CONCATENATE(P24," dienų darbo savaitė"),'Atostogų išmokų FN'!$A$7:$AH$8,Q24-16)/100)</f>
        <v/>
      </c>
      <c r="S24" s="92">
        <f t="shared" si="2"/>
        <v>0</v>
      </c>
      <c r="T24" s="93">
        <f t="shared" si="5"/>
        <v>0</v>
      </c>
      <c r="U24" s="93">
        <f t="shared" si="3"/>
        <v>0</v>
      </c>
      <c r="V24" s="95"/>
    </row>
    <row r="25" spans="2:22" x14ac:dyDescent="0.3">
      <c r="B25" s="85"/>
      <c r="C25" s="85"/>
      <c r="D25" s="85"/>
      <c r="E25" s="86"/>
      <c r="F25" s="86"/>
      <c r="G25" s="86"/>
      <c r="H25" s="85"/>
      <c r="I25" s="87"/>
      <c r="J25" s="87"/>
      <c r="K25" s="87"/>
      <c r="L25" s="113"/>
      <c r="M25" s="88">
        <f t="shared" si="0"/>
        <v>0</v>
      </c>
      <c r="N25" s="88">
        <f t="shared" si="4"/>
        <v>0</v>
      </c>
      <c r="O25" s="67">
        <f t="shared" si="1"/>
        <v>0</v>
      </c>
      <c r="P25" s="89"/>
      <c r="Q25" s="90"/>
      <c r="R25" s="91" t="str">
        <f>IF(OR(P25="",Q25=""),"",VLOOKUP(CONCATENATE(P25," dienų darbo savaitė"),'Atostogų išmokų FN'!$A$7:$AH$8,Q25-16)/100)</f>
        <v/>
      </c>
      <c r="S25" s="92">
        <f t="shared" si="2"/>
        <v>0</v>
      </c>
      <c r="T25" s="93">
        <f t="shared" si="5"/>
        <v>0</v>
      </c>
      <c r="U25" s="93">
        <f t="shared" si="3"/>
        <v>0</v>
      </c>
      <c r="V25" s="95"/>
    </row>
    <row r="26" spans="2:22" x14ac:dyDescent="0.3">
      <c r="B26" s="85"/>
      <c r="C26" s="85"/>
      <c r="D26" s="85"/>
      <c r="E26" s="86"/>
      <c r="F26" s="86"/>
      <c r="G26" s="86"/>
      <c r="H26" s="85"/>
      <c r="I26" s="87"/>
      <c r="J26" s="87"/>
      <c r="K26" s="87"/>
      <c r="L26" s="113"/>
      <c r="M26" s="88">
        <f t="shared" si="0"/>
        <v>0</v>
      </c>
      <c r="N26" s="88">
        <f t="shared" si="4"/>
        <v>0</v>
      </c>
      <c r="O26" s="67">
        <f t="shared" si="1"/>
        <v>0</v>
      </c>
      <c r="P26" s="89"/>
      <c r="Q26" s="90"/>
      <c r="R26" s="91" t="str">
        <f>IF(OR(P26="",Q26=""),"",VLOOKUP(CONCATENATE(P26," dienų darbo savaitė"),'Atostogų išmokų FN'!$A$7:$AH$8,Q26-16)/100)</f>
        <v/>
      </c>
      <c r="S26" s="92">
        <f t="shared" si="2"/>
        <v>0</v>
      </c>
      <c r="T26" s="93">
        <f t="shared" si="5"/>
        <v>0</v>
      </c>
      <c r="U26" s="93">
        <f t="shared" si="3"/>
        <v>0</v>
      </c>
      <c r="V26" s="95"/>
    </row>
    <row r="27" spans="2:22" x14ac:dyDescent="0.3">
      <c r="B27" s="85"/>
      <c r="C27" s="85"/>
      <c r="D27" s="85"/>
      <c r="E27" s="86"/>
      <c r="F27" s="86"/>
      <c r="G27" s="86"/>
      <c r="H27" s="85"/>
      <c r="I27" s="87"/>
      <c r="J27" s="87"/>
      <c r="K27" s="87"/>
      <c r="L27" s="113"/>
      <c r="M27" s="88">
        <f t="shared" si="0"/>
        <v>0</v>
      </c>
      <c r="N27" s="88">
        <f t="shared" si="4"/>
        <v>0</v>
      </c>
      <c r="O27" s="67">
        <f t="shared" si="1"/>
        <v>0</v>
      </c>
      <c r="P27" s="89"/>
      <c r="Q27" s="90"/>
      <c r="R27" s="91" t="str">
        <f>IF(OR(P27="",Q27=""),"",VLOOKUP(CONCATENATE(P27," dienų darbo savaitė"),'Atostogų išmokų FN'!$A$7:$AH$8,Q27-16)/100)</f>
        <v/>
      </c>
      <c r="S27" s="92">
        <f t="shared" si="2"/>
        <v>0</v>
      </c>
      <c r="T27" s="93">
        <f t="shared" si="5"/>
        <v>0</v>
      </c>
      <c r="U27" s="93">
        <f t="shared" si="3"/>
        <v>0</v>
      </c>
      <c r="V27" s="95"/>
    </row>
    <row r="28" spans="2:22" x14ac:dyDescent="0.3">
      <c r="B28" s="85"/>
      <c r="C28" s="85"/>
      <c r="D28" s="85"/>
      <c r="E28" s="86"/>
      <c r="F28" s="86"/>
      <c r="G28" s="86"/>
      <c r="H28" s="85"/>
      <c r="I28" s="87"/>
      <c r="J28" s="87"/>
      <c r="K28" s="87"/>
      <c r="L28" s="113"/>
      <c r="M28" s="88">
        <f t="shared" si="0"/>
        <v>0</v>
      </c>
      <c r="N28" s="88">
        <f t="shared" si="4"/>
        <v>0</v>
      </c>
      <c r="O28" s="67">
        <f t="shared" si="1"/>
        <v>0</v>
      </c>
      <c r="P28" s="89"/>
      <c r="Q28" s="90"/>
      <c r="R28" s="91" t="str">
        <f>IF(OR(P28="",Q28=""),"",VLOOKUP(CONCATENATE(P28," dienų darbo savaitė"),'Atostogų išmokų FN'!$A$7:$AH$8,Q28-16)/100)</f>
        <v/>
      </c>
      <c r="S28" s="92">
        <f t="shared" si="2"/>
        <v>0</v>
      </c>
      <c r="T28" s="93">
        <f t="shared" si="5"/>
        <v>0</v>
      </c>
      <c r="U28" s="93">
        <f t="shared" si="3"/>
        <v>0</v>
      </c>
      <c r="V28" s="95"/>
    </row>
    <row r="29" spans="2:22" x14ac:dyDescent="0.3">
      <c r="B29" s="96" t="s">
        <v>3</v>
      </c>
      <c r="C29" s="97"/>
      <c r="D29" s="97"/>
      <c r="E29" s="97"/>
      <c r="F29" s="97"/>
      <c r="G29" s="97"/>
      <c r="H29" s="98"/>
      <c r="I29" s="98">
        <f t="shared" ref="I29:O29" si="6">SUBTOTAL(9,I15:I28)</f>
        <v>54</v>
      </c>
      <c r="J29" s="98">
        <f t="shared" si="6"/>
        <v>4092</v>
      </c>
      <c r="K29" s="98">
        <f t="shared" si="6"/>
        <v>669.6</v>
      </c>
      <c r="L29" s="98"/>
      <c r="M29" s="98">
        <f t="shared" si="6"/>
        <v>117.18</v>
      </c>
      <c r="N29" s="98">
        <f t="shared" si="6"/>
        <v>4878.78</v>
      </c>
      <c r="O29" s="48">
        <f t="shared" si="6"/>
        <v>4969.46</v>
      </c>
      <c r="P29" s="98"/>
      <c r="Q29" s="98"/>
      <c r="R29" s="98"/>
      <c r="S29" s="98">
        <f>SUBTOTAL(9,S15:S28)</f>
        <v>451.70999999999992</v>
      </c>
      <c r="T29" s="98"/>
      <c r="U29" s="98">
        <f>SUBTOTAL(9,U15:U28)</f>
        <v>316385.34000000003</v>
      </c>
      <c r="V29" s="98"/>
    </row>
    <row r="30" spans="2:22" ht="13.5" customHeight="1" x14ac:dyDescent="0.3">
      <c r="B30" s="99"/>
      <c r="C30" s="99"/>
      <c r="D30" s="99"/>
      <c r="E30" s="100"/>
      <c r="F30" s="100"/>
      <c r="G30" s="100"/>
      <c r="H30" s="100"/>
      <c r="I30" s="101"/>
      <c r="J30" s="99"/>
      <c r="K30" s="101"/>
      <c r="L30" s="99"/>
      <c r="M30" s="99"/>
      <c r="N30" s="99"/>
      <c r="O30" s="99"/>
      <c r="P30" s="101"/>
      <c r="Q30" s="100"/>
      <c r="R30" s="100"/>
      <c r="S30" s="100"/>
      <c r="T30" s="100"/>
      <c r="U30" s="100"/>
    </row>
    <row r="31" spans="2:22" ht="19.5" customHeight="1" x14ac:dyDescent="0.3">
      <c r="B31" s="102" t="s">
        <v>60</v>
      </c>
      <c r="C31" s="99"/>
      <c r="D31" s="99"/>
      <c r="E31" s="100"/>
      <c r="F31" s="100"/>
      <c r="G31" s="100"/>
      <c r="H31" s="100"/>
      <c r="I31" s="101"/>
      <c r="J31" s="99"/>
      <c r="K31" s="101"/>
      <c r="L31" s="99"/>
      <c r="M31" s="99"/>
      <c r="N31" s="99"/>
      <c r="O31" s="99"/>
      <c r="P31" s="101"/>
      <c r="Q31" s="100"/>
      <c r="R31" s="100"/>
      <c r="S31" s="100"/>
      <c r="T31" s="100"/>
      <c r="U31" s="100"/>
    </row>
    <row r="32" spans="2:22" ht="18.75" customHeight="1" x14ac:dyDescent="0.3">
      <c r="B32" s="102" t="s">
        <v>112</v>
      </c>
      <c r="C32" s="99"/>
      <c r="D32" s="99"/>
      <c r="E32" s="100"/>
      <c r="F32" s="100"/>
      <c r="G32" s="100"/>
      <c r="H32" s="100"/>
      <c r="I32" s="101"/>
      <c r="J32" s="99"/>
      <c r="K32" s="101"/>
      <c r="L32" s="99"/>
      <c r="M32" s="99"/>
      <c r="N32" s="99"/>
      <c r="O32" s="99"/>
      <c r="P32" s="101"/>
      <c r="Q32" s="100"/>
      <c r="R32" s="100"/>
      <c r="S32" s="100"/>
      <c r="T32" s="100"/>
      <c r="U32" s="100"/>
    </row>
    <row r="33" spans="1:256" ht="14.5" customHeight="1" x14ac:dyDescent="0.3">
      <c r="B33" s="139" t="s">
        <v>68</v>
      </c>
      <c r="C33" s="139"/>
      <c r="D33" s="139"/>
      <c r="E33" s="139"/>
      <c r="F33" s="139"/>
      <c r="G33" s="139"/>
      <c r="H33" s="100"/>
      <c r="I33" s="101"/>
      <c r="J33" s="99"/>
      <c r="K33" s="101"/>
      <c r="L33" s="99"/>
      <c r="M33" s="99"/>
      <c r="N33" s="99"/>
      <c r="O33" s="99"/>
      <c r="P33" s="101"/>
      <c r="Q33" s="100"/>
      <c r="R33" s="100"/>
      <c r="S33" s="100"/>
      <c r="T33" s="100"/>
      <c r="U33" s="100"/>
    </row>
    <row r="34" spans="1:256" ht="33" customHeight="1" x14ac:dyDescent="0.3">
      <c r="B34" s="126" t="s">
        <v>66</v>
      </c>
      <c r="C34" s="126"/>
      <c r="D34" s="126"/>
      <c r="E34" s="126"/>
      <c r="F34" s="126"/>
      <c r="G34" s="126"/>
      <c r="H34" s="126"/>
      <c r="I34" s="126"/>
      <c r="J34" s="126"/>
      <c r="K34" s="126"/>
      <c r="L34" s="126"/>
      <c r="M34" s="126"/>
      <c r="N34" s="126"/>
      <c r="O34" s="126"/>
      <c r="P34" s="126"/>
      <c r="Q34" s="126"/>
      <c r="R34" s="126"/>
      <c r="S34" s="100"/>
      <c r="T34" s="100"/>
      <c r="U34" s="100"/>
    </row>
    <row r="35" spans="1:256" ht="16.5" customHeight="1" x14ac:dyDescent="0.3">
      <c r="B35" s="133" t="s">
        <v>61</v>
      </c>
      <c r="C35" s="126"/>
      <c r="D35" s="126"/>
      <c r="E35" s="126"/>
      <c r="F35" s="126"/>
      <c r="G35" s="126"/>
      <c r="H35" s="126"/>
      <c r="I35" s="126"/>
      <c r="J35" s="126"/>
      <c r="K35" s="126"/>
      <c r="L35" s="126"/>
      <c r="M35" s="126"/>
      <c r="N35" s="126"/>
      <c r="O35" s="126"/>
      <c r="P35" s="126"/>
      <c r="Q35" s="126"/>
      <c r="R35" s="126"/>
      <c r="S35" s="100"/>
      <c r="T35" s="100"/>
      <c r="U35" s="100"/>
    </row>
    <row r="36" spans="1:256" s="104" customFormat="1" ht="17.25" customHeight="1" x14ac:dyDescent="0.3">
      <c r="B36" s="126" t="s">
        <v>110</v>
      </c>
      <c r="C36" s="126"/>
      <c r="D36" s="126"/>
      <c r="E36" s="126"/>
      <c r="F36" s="126"/>
      <c r="G36" s="126"/>
      <c r="H36" s="126"/>
      <c r="I36" s="126"/>
      <c r="J36" s="126"/>
      <c r="K36" s="126"/>
      <c r="L36" s="126"/>
      <c r="M36" s="126"/>
      <c r="N36" s="126"/>
      <c r="O36" s="126"/>
      <c r="P36" s="126"/>
      <c r="Q36" s="126"/>
      <c r="R36" s="126"/>
      <c r="S36" s="105"/>
      <c r="T36" s="105"/>
      <c r="U36" s="105"/>
    </row>
    <row r="37" spans="1:256" ht="15.5" x14ac:dyDescent="0.3">
      <c r="B37" s="137" t="s">
        <v>62</v>
      </c>
      <c r="C37" s="138"/>
      <c r="D37" s="138"/>
      <c r="E37" s="138"/>
      <c r="F37" s="138"/>
      <c r="G37" s="138"/>
      <c r="H37" s="138"/>
      <c r="I37" s="138"/>
      <c r="J37" s="138"/>
      <c r="K37" s="138"/>
      <c r="L37" s="138"/>
      <c r="M37" s="138"/>
      <c r="N37" s="138"/>
      <c r="O37" s="138"/>
      <c r="P37" s="138"/>
      <c r="Q37" s="138"/>
      <c r="R37" s="138"/>
    </row>
    <row r="38" spans="1:256" s="106" customFormat="1" ht="16" customHeight="1" x14ac:dyDescent="0.3">
      <c r="B38" s="126" t="s">
        <v>67</v>
      </c>
      <c r="C38" s="126"/>
      <c r="D38" s="126"/>
      <c r="E38" s="126"/>
      <c r="F38" s="126"/>
      <c r="G38" s="126"/>
      <c r="H38" s="126"/>
      <c r="I38" s="126"/>
      <c r="J38" s="126"/>
      <c r="K38" s="126"/>
      <c r="L38" s="126"/>
      <c r="M38" s="126"/>
      <c r="N38" s="126"/>
      <c r="O38" s="126"/>
      <c r="P38" s="126"/>
      <c r="Q38" s="126"/>
      <c r="R38" s="126"/>
      <c r="S38" s="107"/>
      <c r="T38" s="107"/>
      <c r="U38" s="107"/>
      <c r="V38" s="107"/>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row>
    <row r="39" spans="1:256" s="106" customFormat="1" ht="14.25" customHeight="1" x14ac:dyDescent="0.3">
      <c r="B39" s="133" t="s">
        <v>63</v>
      </c>
      <c r="C39" s="133"/>
      <c r="D39" s="133"/>
      <c r="E39" s="133"/>
      <c r="F39" s="133"/>
      <c r="G39" s="133"/>
      <c r="H39" s="133"/>
      <c r="I39" s="133"/>
      <c r="J39" s="133"/>
      <c r="K39" s="133"/>
      <c r="L39" s="133"/>
      <c r="M39" s="133"/>
      <c r="N39" s="133"/>
      <c r="O39" s="133"/>
      <c r="P39" s="133"/>
      <c r="Q39" s="103"/>
      <c r="R39" s="103"/>
      <c r="S39" s="107"/>
      <c r="T39" s="107"/>
      <c r="U39" s="107"/>
      <c r="V39" s="107"/>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c r="IT39" s="69"/>
      <c r="IU39" s="69"/>
      <c r="IV39" s="69"/>
    </row>
    <row r="40" spans="1:256" ht="27" customHeight="1" x14ac:dyDescent="0.3">
      <c r="A40" s="102"/>
      <c r="B40" s="102" t="s">
        <v>79</v>
      </c>
      <c r="C40" s="102"/>
      <c r="D40" s="102"/>
      <c r="E40" s="102"/>
      <c r="F40" s="102"/>
      <c r="G40" s="102"/>
      <c r="H40" s="102"/>
      <c r="I40" s="102"/>
      <c r="J40" s="102"/>
      <c r="K40" s="102"/>
      <c r="L40" s="102"/>
      <c r="M40" s="102"/>
      <c r="N40" s="102"/>
      <c r="O40" s="102"/>
      <c r="P40" s="102"/>
      <c r="Q40" s="102"/>
      <c r="R40" s="102"/>
      <c r="S40" s="102"/>
      <c r="T40" s="102"/>
    </row>
    <row r="41" spans="1:256" ht="14.65" customHeight="1" x14ac:dyDescent="0.3">
      <c r="B41" s="108"/>
      <c r="C41" s="108"/>
      <c r="D41" s="108"/>
      <c r="E41" s="135"/>
      <c r="F41" s="135"/>
      <c r="G41" s="135"/>
      <c r="H41" s="135"/>
      <c r="I41" s="135"/>
      <c r="O41" s="136"/>
      <c r="P41" s="136"/>
    </row>
    <row r="42" spans="1:256" ht="14" x14ac:dyDescent="0.3">
      <c r="B42" s="108"/>
      <c r="C42" s="108"/>
      <c r="D42" s="108"/>
    </row>
    <row r="43" spans="1:256" ht="14" x14ac:dyDescent="0.3">
      <c r="B43" s="108"/>
      <c r="C43" s="108"/>
      <c r="D43" s="108"/>
    </row>
    <row r="45" spans="1:256" ht="12.75" customHeight="1" x14ac:dyDescent="0.3">
      <c r="E45" s="109"/>
      <c r="F45" s="109"/>
      <c r="G45" s="109"/>
      <c r="H45" s="109"/>
      <c r="I45" s="109"/>
      <c r="J45" s="109"/>
    </row>
    <row r="49" spans="17:17" x14ac:dyDescent="0.3">
      <c r="Q49" s="69" t="s">
        <v>4</v>
      </c>
    </row>
  </sheetData>
  <autoFilter ref="B14:V28"/>
  <dataConsolidate/>
  <mergeCells count="36">
    <mergeCell ref="E41:I41"/>
    <mergeCell ref="O41:P41"/>
    <mergeCell ref="P11:P13"/>
    <mergeCell ref="U11:U13"/>
    <mergeCell ref="F11:F13"/>
    <mergeCell ref="R11:R13"/>
    <mergeCell ref="S11:S13"/>
    <mergeCell ref="B38:R38"/>
    <mergeCell ref="B39:P39"/>
    <mergeCell ref="B37:R37"/>
    <mergeCell ref="B33:G33"/>
    <mergeCell ref="T11:T13"/>
    <mergeCell ref="C11:C13"/>
    <mergeCell ref="J11:J13"/>
    <mergeCell ref="E11:E13"/>
    <mergeCell ref="G11:G13"/>
    <mergeCell ref="B36:R36"/>
    <mergeCell ref="B34:R34"/>
    <mergeCell ref="B5:O5"/>
    <mergeCell ref="B6:G6"/>
    <mergeCell ref="Q11:Q13"/>
    <mergeCell ref="B8:O8"/>
    <mergeCell ref="B11:B13"/>
    <mergeCell ref="O11:O13"/>
    <mergeCell ref="B9:G9"/>
    <mergeCell ref="B35:R35"/>
    <mergeCell ref="K11:K13"/>
    <mergeCell ref="L11:L13"/>
    <mergeCell ref="M11:M13"/>
    <mergeCell ref="D11:D13"/>
    <mergeCell ref="N11:N13"/>
    <mergeCell ref="H6:L6"/>
    <mergeCell ref="H11:H13"/>
    <mergeCell ref="I11:I13"/>
    <mergeCell ref="G4:I4"/>
    <mergeCell ref="V11:V13"/>
  </mergeCells>
  <phoneticPr fontId="22" type="noConversion"/>
  <dataValidations count="4">
    <dataValidation type="list" showInputMessage="1" showErrorMessage="1" sqref="H9">
      <formula1>"Biudžetinė, Verslo įm. ir kt., Kitos organizacijos**, "</formula1>
    </dataValidation>
    <dataValidation type="list" allowBlank="1" showInputMessage="1" showErrorMessage="1" sqref="WVG983059 I65555 IU65555 SQ65555 ACM65555 AMI65555 AWE65555 BGA65555 BPW65555 BZS65555 CJO65555 CTK65555 DDG65555 DNC65555 DWY65555 EGU65555 EQQ65555 FAM65555 FKI65555 FUE65555 GEA65555 GNW65555 GXS65555 HHO65555 HRK65555 IBG65555 ILC65555 IUY65555 JEU65555 JOQ65555 JYM65555 KII65555 KSE65555 LCA65555 LLW65555 LVS65555 MFO65555 MPK65555 MZG65555 NJC65555 NSY65555 OCU65555 OMQ65555 OWM65555 PGI65555 PQE65555 QAA65555 QJW65555 QTS65555 RDO65555 RNK65555 RXG65555 SHC65555 SQY65555 TAU65555 TKQ65555 TUM65555 UEI65555 UOE65555 UYA65555 VHW65555 VRS65555 WBO65555 WLK65555 WVG65555 I131091 IU131091 SQ131091 ACM131091 AMI131091 AWE131091 BGA131091 BPW131091 BZS131091 CJO131091 CTK131091 DDG131091 DNC131091 DWY131091 EGU131091 EQQ131091 FAM131091 FKI131091 FUE131091 GEA131091 GNW131091 GXS131091 HHO131091 HRK131091 IBG131091 ILC131091 IUY131091 JEU131091 JOQ131091 JYM131091 KII131091 KSE131091 LCA131091 LLW131091 LVS131091 MFO131091 MPK131091 MZG131091 NJC131091 NSY131091 OCU131091 OMQ131091 OWM131091 PGI131091 PQE131091 QAA131091 QJW131091 QTS131091 RDO131091 RNK131091 RXG131091 SHC131091 SQY131091 TAU131091 TKQ131091 TUM131091 UEI131091 UOE131091 UYA131091 VHW131091 VRS131091 WBO131091 WLK131091 WVG131091 I196627 IU196627 SQ196627 ACM196627 AMI196627 AWE196627 BGA196627 BPW196627 BZS196627 CJO196627 CTK196627 DDG196627 DNC196627 DWY196627 EGU196627 EQQ196627 FAM196627 FKI196627 FUE196627 GEA196627 GNW196627 GXS196627 HHO196627 HRK196627 IBG196627 ILC196627 IUY196627 JEU196627 JOQ196627 JYM196627 KII196627 KSE196627 LCA196627 LLW196627 LVS196627 MFO196627 MPK196627 MZG196627 NJC196627 NSY196627 OCU196627 OMQ196627 OWM196627 PGI196627 PQE196627 QAA196627 QJW196627 QTS196627 RDO196627 RNK196627 RXG196627 SHC196627 SQY196627 TAU196627 TKQ196627 TUM196627 UEI196627 UOE196627 UYA196627 VHW196627 VRS196627 WBO196627 WLK196627 WVG196627 I262163 IU262163 SQ262163 ACM262163 AMI262163 AWE262163 BGA262163 BPW262163 BZS262163 CJO262163 CTK262163 DDG262163 DNC262163 DWY262163 EGU262163 EQQ262163 FAM262163 FKI262163 FUE262163 GEA262163 GNW262163 GXS262163 HHO262163 HRK262163 IBG262163 ILC262163 IUY262163 JEU262163 JOQ262163 JYM262163 KII262163 KSE262163 LCA262163 LLW262163 LVS262163 MFO262163 MPK262163 MZG262163 NJC262163 NSY262163 OCU262163 OMQ262163 OWM262163 PGI262163 PQE262163 QAA262163 QJW262163 QTS262163 RDO262163 RNK262163 RXG262163 SHC262163 SQY262163 TAU262163 TKQ262163 TUM262163 UEI262163 UOE262163 UYA262163 VHW262163 VRS262163 WBO262163 WLK262163 WVG262163 I327699 IU327699 SQ327699 ACM327699 AMI327699 AWE327699 BGA327699 BPW327699 BZS327699 CJO327699 CTK327699 DDG327699 DNC327699 DWY327699 EGU327699 EQQ327699 FAM327699 FKI327699 FUE327699 GEA327699 GNW327699 GXS327699 HHO327699 HRK327699 IBG327699 ILC327699 IUY327699 JEU327699 JOQ327699 JYM327699 KII327699 KSE327699 LCA327699 LLW327699 LVS327699 MFO327699 MPK327699 MZG327699 NJC327699 NSY327699 OCU327699 OMQ327699 OWM327699 PGI327699 PQE327699 QAA327699 QJW327699 QTS327699 RDO327699 RNK327699 RXG327699 SHC327699 SQY327699 TAU327699 TKQ327699 TUM327699 UEI327699 UOE327699 UYA327699 VHW327699 VRS327699 WBO327699 WLK327699 WVG327699 I393235 IU393235 SQ393235 ACM393235 AMI393235 AWE393235 BGA393235 BPW393235 BZS393235 CJO393235 CTK393235 DDG393235 DNC393235 DWY393235 EGU393235 EQQ393235 FAM393235 FKI393235 FUE393235 GEA393235 GNW393235 GXS393235 HHO393235 HRK393235 IBG393235 ILC393235 IUY393235 JEU393235 JOQ393235 JYM393235 KII393235 KSE393235 LCA393235 LLW393235 LVS393235 MFO393235 MPK393235 MZG393235 NJC393235 NSY393235 OCU393235 OMQ393235 OWM393235 PGI393235 PQE393235 QAA393235 QJW393235 QTS393235 RDO393235 RNK393235 RXG393235 SHC393235 SQY393235 TAU393235 TKQ393235 TUM393235 UEI393235 UOE393235 UYA393235 VHW393235 VRS393235 WBO393235 WLK393235 WVG393235 I458771 IU458771 SQ458771 ACM458771 AMI458771 AWE458771 BGA458771 BPW458771 BZS458771 CJO458771 CTK458771 DDG458771 DNC458771 DWY458771 EGU458771 EQQ458771 FAM458771 FKI458771 FUE458771 GEA458771 GNW458771 GXS458771 HHO458771 HRK458771 IBG458771 ILC458771 IUY458771 JEU458771 JOQ458771 JYM458771 KII458771 KSE458771 LCA458771 LLW458771 LVS458771 MFO458771 MPK458771 MZG458771 NJC458771 NSY458771 OCU458771 OMQ458771 OWM458771 PGI458771 PQE458771 QAA458771 QJW458771 QTS458771 RDO458771 RNK458771 RXG458771 SHC458771 SQY458771 TAU458771 TKQ458771 TUM458771 UEI458771 UOE458771 UYA458771 VHW458771 VRS458771 WBO458771 WLK458771 WVG458771 I524307 IU524307 SQ524307 ACM524307 AMI524307 AWE524307 BGA524307 BPW524307 BZS524307 CJO524307 CTK524307 DDG524307 DNC524307 DWY524307 EGU524307 EQQ524307 FAM524307 FKI524307 FUE524307 GEA524307 GNW524307 GXS524307 HHO524307 HRK524307 IBG524307 ILC524307 IUY524307 JEU524307 JOQ524307 JYM524307 KII524307 KSE524307 LCA524307 LLW524307 LVS524307 MFO524307 MPK524307 MZG524307 NJC524307 NSY524307 OCU524307 OMQ524307 OWM524307 PGI524307 PQE524307 QAA524307 QJW524307 QTS524307 RDO524307 RNK524307 RXG524307 SHC524307 SQY524307 TAU524307 TKQ524307 TUM524307 UEI524307 UOE524307 UYA524307 VHW524307 VRS524307 WBO524307 WLK524307 WVG524307 I589843 IU589843 SQ589843 ACM589843 AMI589843 AWE589843 BGA589843 BPW589843 BZS589843 CJO589843 CTK589843 DDG589843 DNC589843 DWY589843 EGU589843 EQQ589843 FAM589843 FKI589843 FUE589843 GEA589843 GNW589843 GXS589843 HHO589843 HRK589843 IBG589843 ILC589843 IUY589843 JEU589843 JOQ589843 JYM589843 KII589843 KSE589843 LCA589843 LLW589843 LVS589843 MFO589843 MPK589843 MZG589843 NJC589843 NSY589843 OCU589843 OMQ589843 OWM589843 PGI589843 PQE589843 QAA589843 QJW589843 QTS589843 RDO589843 RNK589843 RXG589843 SHC589843 SQY589843 TAU589843 TKQ589843 TUM589843 UEI589843 UOE589843 UYA589843 VHW589843 VRS589843 WBO589843 WLK589843 WVG589843 I655379 IU655379 SQ655379 ACM655379 AMI655379 AWE655379 BGA655379 BPW655379 BZS655379 CJO655379 CTK655379 DDG655379 DNC655379 DWY655379 EGU655379 EQQ655379 FAM655379 FKI655379 FUE655379 GEA655379 GNW655379 GXS655379 HHO655379 HRK655379 IBG655379 ILC655379 IUY655379 JEU655379 JOQ655379 JYM655379 KII655379 KSE655379 LCA655379 LLW655379 LVS655379 MFO655379 MPK655379 MZG655379 NJC655379 NSY655379 OCU655379 OMQ655379 OWM655379 PGI655379 PQE655379 QAA655379 QJW655379 QTS655379 RDO655379 RNK655379 RXG655379 SHC655379 SQY655379 TAU655379 TKQ655379 TUM655379 UEI655379 UOE655379 UYA655379 VHW655379 VRS655379 WBO655379 WLK655379 WVG655379 I720915 IU720915 SQ720915 ACM720915 AMI720915 AWE720915 BGA720915 BPW720915 BZS720915 CJO720915 CTK720915 DDG720915 DNC720915 DWY720915 EGU720915 EQQ720915 FAM720915 FKI720915 FUE720915 GEA720915 GNW720915 GXS720915 HHO720915 HRK720915 IBG720915 ILC720915 IUY720915 JEU720915 JOQ720915 JYM720915 KII720915 KSE720915 LCA720915 LLW720915 LVS720915 MFO720915 MPK720915 MZG720915 NJC720915 NSY720915 OCU720915 OMQ720915 OWM720915 PGI720915 PQE720915 QAA720915 QJW720915 QTS720915 RDO720915 RNK720915 RXG720915 SHC720915 SQY720915 TAU720915 TKQ720915 TUM720915 UEI720915 UOE720915 UYA720915 VHW720915 VRS720915 WBO720915 WLK720915 WVG720915 I786451 IU786451 SQ786451 ACM786451 AMI786451 AWE786451 BGA786451 BPW786451 BZS786451 CJO786451 CTK786451 DDG786451 DNC786451 DWY786451 EGU786451 EQQ786451 FAM786451 FKI786451 FUE786451 GEA786451 GNW786451 GXS786451 HHO786451 HRK786451 IBG786451 ILC786451 IUY786451 JEU786451 JOQ786451 JYM786451 KII786451 KSE786451 LCA786451 LLW786451 LVS786451 MFO786451 MPK786451 MZG786451 NJC786451 NSY786451 OCU786451 OMQ786451 OWM786451 PGI786451 PQE786451 QAA786451 QJW786451 QTS786451 RDO786451 RNK786451 RXG786451 SHC786451 SQY786451 TAU786451 TKQ786451 TUM786451 UEI786451 UOE786451 UYA786451 VHW786451 VRS786451 WBO786451 WLK786451 WVG786451 I851987 IU851987 SQ851987 ACM851987 AMI851987 AWE851987 BGA851987 BPW851987 BZS851987 CJO851987 CTK851987 DDG851987 DNC851987 DWY851987 EGU851987 EQQ851987 FAM851987 FKI851987 FUE851987 GEA851987 GNW851987 GXS851987 HHO851987 HRK851987 IBG851987 ILC851987 IUY851987 JEU851987 JOQ851987 JYM851987 KII851987 KSE851987 LCA851987 LLW851987 LVS851987 MFO851987 MPK851987 MZG851987 NJC851987 NSY851987 OCU851987 OMQ851987 OWM851987 PGI851987 PQE851987 QAA851987 QJW851987 QTS851987 RDO851987 RNK851987 RXG851987 SHC851987 SQY851987 TAU851987 TKQ851987 TUM851987 UEI851987 UOE851987 UYA851987 VHW851987 VRS851987 WBO851987 WLK851987 WVG851987 I917523 IU917523 SQ917523 ACM917523 AMI917523 AWE917523 BGA917523 BPW917523 BZS917523 CJO917523 CTK917523 DDG917523 DNC917523 DWY917523 EGU917523 EQQ917523 FAM917523 FKI917523 FUE917523 GEA917523 GNW917523 GXS917523 HHO917523 HRK917523 IBG917523 ILC917523 IUY917523 JEU917523 JOQ917523 JYM917523 KII917523 KSE917523 LCA917523 LLW917523 LVS917523 MFO917523 MPK917523 MZG917523 NJC917523 NSY917523 OCU917523 OMQ917523 OWM917523 PGI917523 PQE917523 QAA917523 QJW917523 QTS917523 RDO917523 RNK917523 RXG917523 SHC917523 SQY917523 TAU917523 TKQ917523 TUM917523 UEI917523 UOE917523 UYA917523 VHW917523 VRS917523 WBO917523 WLK917523 WVG917523 I983059 IU983059 SQ983059 ACM983059 AMI983059 AWE983059 BGA983059 BPW983059 BZS983059 CJO983059 CTK983059 DDG983059 DNC983059 DWY983059 EGU983059 EQQ983059 FAM983059 FKI983059 FUE983059 GEA983059 GNW983059 GXS983059 HHO983059 HRK983059 IBG983059 ILC983059 IUY983059 JEU983059 JOQ983059 JYM983059 KII983059 KSE983059 LCA983059 LLW983059 LVS983059 MFO983059 MPK983059 MZG983059 NJC983059 NSY983059 OCU983059 OMQ983059 OWM983059 PGI983059 PQE983059 QAA983059 QJW983059 QTS983059 RDO983059 RNK983059 RXG983059 SHC983059 SQY983059 TAU983059 TKQ983059 TUM983059 UEI983059 UOE983059 UYA983059 VHW983059 VRS983059 WBO983059 WLK983059">
      <formula1>Taip</formula1>
    </dataValidation>
    <dataValidation type="list" allowBlank="1" showInputMessage="1" showErrorMessage="1" sqref="G15:G28">
      <formula1>"Terminuota, Neterminuota"</formula1>
    </dataValidation>
    <dataValidation type="list" allowBlank="1" showInputMessage="1" showErrorMessage="1" sqref="P15:P28">
      <formula1>"5,6"</formula1>
    </dataValidation>
  </dataValidations>
  <hyperlinks>
    <hyperlink ref="B35" r:id="rId1"/>
    <hyperlink ref="B37" r:id="rId2"/>
    <hyperlink ref="B39" r:id="rId3"/>
    <hyperlink ref="B33" r:id="rId4"/>
  </hyperlinks>
  <pageMargins left="0.23622047244094491" right="0.75" top="0.23622047244094491" bottom="0.27559055118110237" header="0.19685039370078741" footer="0.23622047244094491"/>
  <pageSetup paperSize="9" scale="46" fitToHeight="0" orientation="landscape" cellComments="asDisplayed" r:id="rId5"/>
  <headerFooter alignWithMargins="0"/>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14:formula1>
            <xm:f>'Atostogų išmokų FN'!$D$6:$AH$6</xm:f>
          </x14:formula1>
          <xm:sqref>Q15:Q28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Y57"/>
  <sheetViews>
    <sheetView workbookViewId="0">
      <selection activeCell="L3" sqref="L3"/>
    </sheetView>
  </sheetViews>
  <sheetFormatPr defaultRowHeight="13" x14ac:dyDescent="0.3"/>
  <cols>
    <col min="1" max="1" width="2" style="20" customWidth="1"/>
    <col min="2" max="2" width="8.44140625" style="20" customWidth="1"/>
    <col min="3" max="4" width="12.109375" style="20" customWidth="1"/>
    <col min="5" max="5" width="24.44140625" style="20" customWidth="1"/>
    <col min="6" max="6" width="19.109375" style="20" customWidth="1"/>
    <col min="7" max="7" width="16.6640625" style="20" customWidth="1"/>
    <col min="8" max="8" width="15.6640625" style="20" customWidth="1"/>
    <col min="9" max="9" width="22.77734375" style="20" customWidth="1"/>
    <col min="10" max="10" width="14.77734375" style="20" customWidth="1"/>
    <col min="11" max="11" width="18.109375" style="20" customWidth="1"/>
    <col min="12" max="12" width="16" style="20" customWidth="1"/>
    <col min="13" max="13" width="14.33203125" style="20" customWidth="1"/>
    <col min="14" max="14" width="16.44140625" style="20" customWidth="1"/>
    <col min="15" max="15" width="13.6640625" style="20" hidden="1" customWidth="1"/>
    <col min="16" max="16" width="16.6640625" style="20" hidden="1" customWidth="1"/>
    <col min="17" max="18" width="16.6640625" style="20" customWidth="1"/>
    <col min="19" max="19" width="14.44140625" style="20" customWidth="1"/>
    <col min="20" max="20" width="14.33203125" style="20" customWidth="1"/>
    <col min="21" max="21" width="16.109375" style="20" customWidth="1"/>
    <col min="22" max="23" width="18.44140625" style="20" customWidth="1"/>
    <col min="24" max="24" width="21.44140625" style="20" customWidth="1"/>
    <col min="25" max="25" width="59.33203125" style="20" customWidth="1"/>
    <col min="26" max="26" width="9.33203125" style="20"/>
    <col min="27" max="27" width="20.6640625" style="20" customWidth="1"/>
    <col min="28" max="28" width="21.6640625" style="20" customWidth="1"/>
    <col min="29" max="254" width="9.33203125" style="20"/>
    <col min="255" max="255" width="12.109375" style="20" customWidth="1"/>
    <col min="256" max="256" width="30" style="20" customWidth="1"/>
    <col min="257" max="257" width="24.44140625" style="20" customWidth="1"/>
    <col min="258" max="258" width="17.109375" style="20" customWidth="1"/>
    <col min="259" max="259" width="15.33203125" style="20" customWidth="1"/>
    <col min="260" max="260" width="13.44140625" style="20" customWidth="1"/>
    <col min="261" max="262" width="12.6640625" style="20" customWidth="1"/>
    <col min="263" max="263" width="15" style="20" customWidth="1"/>
    <col min="264" max="264" width="16.6640625" style="20" customWidth="1"/>
    <col min="265" max="265" width="16.109375" style="20" customWidth="1"/>
    <col min="266" max="266" width="15.44140625" style="20" customWidth="1"/>
    <col min="267" max="267" width="15.6640625" style="20" customWidth="1"/>
    <col min="268" max="268" width="19.44140625" style="20" customWidth="1"/>
    <col min="269" max="269" width="15.6640625" style="20" customWidth="1"/>
    <col min="270" max="270" width="14.33203125" style="20" customWidth="1"/>
    <col min="271" max="271" width="15.6640625" style="20" customWidth="1"/>
    <col min="272" max="272" width="17.6640625" style="20" customWidth="1"/>
    <col min="273" max="273" width="19.6640625" style="20" customWidth="1"/>
    <col min="274" max="274" width="14.44140625" style="20" customWidth="1"/>
    <col min="275" max="510" width="9.33203125" style="20"/>
    <col min="511" max="511" width="12.109375" style="20" customWidth="1"/>
    <col min="512" max="512" width="30" style="20" customWidth="1"/>
    <col min="513" max="513" width="24.44140625" style="20" customWidth="1"/>
    <col min="514" max="514" width="17.109375" style="20" customWidth="1"/>
    <col min="515" max="515" width="15.33203125" style="20" customWidth="1"/>
    <col min="516" max="516" width="13.44140625" style="20" customWidth="1"/>
    <col min="517" max="518" width="12.6640625" style="20" customWidth="1"/>
    <col min="519" max="519" width="15" style="20" customWidth="1"/>
    <col min="520" max="520" width="16.6640625" style="20" customWidth="1"/>
    <col min="521" max="521" width="16.109375" style="20" customWidth="1"/>
    <col min="522" max="522" width="15.44140625" style="20" customWidth="1"/>
    <col min="523" max="523" width="15.6640625" style="20" customWidth="1"/>
    <col min="524" max="524" width="19.44140625" style="20" customWidth="1"/>
    <col min="525" max="525" width="15.6640625" style="20" customWidth="1"/>
    <col min="526" max="526" width="14.33203125" style="20" customWidth="1"/>
    <col min="527" max="527" width="15.6640625" style="20" customWidth="1"/>
    <col min="528" max="528" width="17.6640625" style="20" customWidth="1"/>
    <col min="529" max="529" width="19.6640625" style="20" customWidth="1"/>
    <col min="530" max="530" width="14.44140625" style="20" customWidth="1"/>
    <col min="531" max="766" width="9.33203125" style="20"/>
    <col min="767" max="767" width="12.109375" style="20" customWidth="1"/>
    <col min="768" max="768" width="30" style="20" customWidth="1"/>
    <col min="769" max="769" width="24.44140625" style="20" customWidth="1"/>
    <col min="770" max="770" width="17.109375" style="20" customWidth="1"/>
    <col min="771" max="771" width="15.33203125" style="20" customWidth="1"/>
    <col min="772" max="772" width="13.44140625" style="20" customWidth="1"/>
    <col min="773" max="774" width="12.6640625" style="20" customWidth="1"/>
    <col min="775" max="775" width="15" style="20" customWidth="1"/>
    <col min="776" max="776" width="16.6640625" style="20" customWidth="1"/>
    <col min="777" max="777" width="16.109375" style="20" customWidth="1"/>
    <col min="778" max="778" width="15.44140625" style="20" customWidth="1"/>
    <col min="779" max="779" width="15.6640625" style="20" customWidth="1"/>
    <col min="780" max="780" width="19.44140625" style="20" customWidth="1"/>
    <col min="781" max="781" width="15.6640625" style="20" customWidth="1"/>
    <col min="782" max="782" width="14.33203125" style="20" customWidth="1"/>
    <col min="783" max="783" width="15.6640625" style="20" customWidth="1"/>
    <col min="784" max="784" width="17.6640625" style="20" customWidth="1"/>
    <col min="785" max="785" width="19.6640625" style="20" customWidth="1"/>
    <col min="786" max="786" width="14.44140625" style="20" customWidth="1"/>
    <col min="787" max="1022" width="9.33203125" style="20"/>
    <col min="1023" max="1023" width="12.109375" style="20" customWidth="1"/>
    <col min="1024" max="1024" width="30" style="20" customWidth="1"/>
    <col min="1025" max="1025" width="24.44140625" style="20" customWidth="1"/>
    <col min="1026" max="1026" width="17.109375" style="20" customWidth="1"/>
    <col min="1027" max="1027" width="15.33203125" style="20" customWidth="1"/>
    <col min="1028" max="1028" width="13.44140625" style="20" customWidth="1"/>
    <col min="1029" max="1030" width="12.6640625" style="20" customWidth="1"/>
    <col min="1031" max="1031" width="15" style="20" customWidth="1"/>
    <col min="1032" max="1032" width="16.6640625" style="20" customWidth="1"/>
    <col min="1033" max="1033" width="16.109375" style="20" customWidth="1"/>
    <col min="1034" max="1034" width="15.44140625" style="20" customWidth="1"/>
    <col min="1035" max="1035" width="15.6640625" style="20" customWidth="1"/>
    <col min="1036" max="1036" width="19.44140625" style="20" customWidth="1"/>
    <col min="1037" max="1037" width="15.6640625" style="20" customWidth="1"/>
    <col min="1038" max="1038" width="14.33203125" style="20" customWidth="1"/>
    <col min="1039" max="1039" width="15.6640625" style="20" customWidth="1"/>
    <col min="1040" max="1040" width="17.6640625" style="20" customWidth="1"/>
    <col min="1041" max="1041" width="19.6640625" style="20" customWidth="1"/>
    <col min="1042" max="1042" width="14.44140625" style="20" customWidth="1"/>
    <col min="1043" max="1278" width="9.33203125" style="20"/>
    <col min="1279" max="1279" width="12.109375" style="20" customWidth="1"/>
    <col min="1280" max="1280" width="30" style="20" customWidth="1"/>
    <col min="1281" max="1281" width="24.44140625" style="20" customWidth="1"/>
    <col min="1282" max="1282" width="17.109375" style="20" customWidth="1"/>
    <col min="1283" max="1283" width="15.33203125" style="20" customWidth="1"/>
    <col min="1284" max="1284" width="13.44140625" style="20" customWidth="1"/>
    <col min="1285" max="1286" width="12.6640625" style="20" customWidth="1"/>
    <col min="1287" max="1287" width="15" style="20" customWidth="1"/>
    <col min="1288" max="1288" width="16.6640625" style="20" customWidth="1"/>
    <col min="1289" max="1289" width="16.109375" style="20" customWidth="1"/>
    <col min="1290" max="1290" width="15.44140625" style="20" customWidth="1"/>
    <col min="1291" max="1291" width="15.6640625" style="20" customWidth="1"/>
    <col min="1292" max="1292" width="19.44140625" style="20" customWidth="1"/>
    <col min="1293" max="1293" width="15.6640625" style="20" customWidth="1"/>
    <col min="1294" max="1294" width="14.33203125" style="20" customWidth="1"/>
    <col min="1295" max="1295" width="15.6640625" style="20" customWidth="1"/>
    <col min="1296" max="1296" width="17.6640625" style="20" customWidth="1"/>
    <col min="1297" max="1297" width="19.6640625" style="20" customWidth="1"/>
    <col min="1298" max="1298" width="14.44140625" style="20" customWidth="1"/>
    <col min="1299" max="1534" width="9.33203125" style="20"/>
    <col min="1535" max="1535" width="12.109375" style="20" customWidth="1"/>
    <col min="1536" max="1536" width="30" style="20" customWidth="1"/>
    <col min="1537" max="1537" width="24.44140625" style="20" customWidth="1"/>
    <col min="1538" max="1538" width="17.109375" style="20" customWidth="1"/>
    <col min="1539" max="1539" width="15.33203125" style="20" customWidth="1"/>
    <col min="1540" max="1540" width="13.44140625" style="20" customWidth="1"/>
    <col min="1541" max="1542" width="12.6640625" style="20" customWidth="1"/>
    <col min="1543" max="1543" width="15" style="20" customWidth="1"/>
    <col min="1544" max="1544" width="16.6640625" style="20" customWidth="1"/>
    <col min="1545" max="1545" width="16.109375" style="20" customWidth="1"/>
    <col min="1546" max="1546" width="15.44140625" style="20" customWidth="1"/>
    <col min="1547" max="1547" width="15.6640625" style="20" customWidth="1"/>
    <col min="1548" max="1548" width="19.44140625" style="20" customWidth="1"/>
    <col min="1549" max="1549" width="15.6640625" style="20" customWidth="1"/>
    <col min="1550" max="1550" width="14.33203125" style="20" customWidth="1"/>
    <col min="1551" max="1551" width="15.6640625" style="20" customWidth="1"/>
    <col min="1552" max="1552" width="17.6640625" style="20" customWidth="1"/>
    <col min="1553" max="1553" width="19.6640625" style="20" customWidth="1"/>
    <col min="1554" max="1554" width="14.44140625" style="20" customWidth="1"/>
    <col min="1555" max="1790" width="9.33203125" style="20"/>
    <col min="1791" max="1791" width="12.109375" style="20" customWidth="1"/>
    <col min="1792" max="1792" width="30" style="20" customWidth="1"/>
    <col min="1793" max="1793" width="24.44140625" style="20" customWidth="1"/>
    <col min="1794" max="1794" width="17.109375" style="20" customWidth="1"/>
    <col min="1795" max="1795" width="15.33203125" style="20" customWidth="1"/>
    <col min="1796" max="1796" width="13.44140625" style="20" customWidth="1"/>
    <col min="1797" max="1798" width="12.6640625" style="20" customWidth="1"/>
    <col min="1799" max="1799" width="15" style="20" customWidth="1"/>
    <col min="1800" max="1800" width="16.6640625" style="20" customWidth="1"/>
    <col min="1801" max="1801" width="16.109375" style="20" customWidth="1"/>
    <col min="1802" max="1802" width="15.44140625" style="20" customWidth="1"/>
    <col min="1803" max="1803" width="15.6640625" style="20" customWidth="1"/>
    <col min="1804" max="1804" width="19.44140625" style="20" customWidth="1"/>
    <col min="1805" max="1805" width="15.6640625" style="20" customWidth="1"/>
    <col min="1806" max="1806" width="14.33203125" style="20" customWidth="1"/>
    <col min="1807" max="1807" width="15.6640625" style="20" customWidth="1"/>
    <col min="1808" max="1808" width="17.6640625" style="20" customWidth="1"/>
    <col min="1809" max="1809" width="19.6640625" style="20" customWidth="1"/>
    <col min="1810" max="1810" width="14.44140625" style="20" customWidth="1"/>
    <col min="1811" max="2046" width="9.33203125" style="20"/>
    <col min="2047" max="2047" width="12.109375" style="20" customWidth="1"/>
    <col min="2048" max="2048" width="30" style="20" customWidth="1"/>
    <col min="2049" max="2049" width="24.44140625" style="20" customWidth="1"/>
    <col min="2050" max="2050" width="17.109375" style="20" customWidth="1"/>
    <col min="2051" max="2051" width="15.33203125" style="20" customWidth="1"/>
    <col min="2052" max="2052" width="13.44140625" style="20" customWidth="1"/>
    <col min="2053" max="2054" width="12.6640625" style="20" customWidth="1"/>
    <col min="2055" max="2055" width="15" style="20" customWidth="1"/>
    <col min="2056" max="2056" width="16.6640625" style="20" customWidth="1"/>
    <col min="2057" max="2057" width="16.109375" style="20" customWidth="1"/>
    <col min="2058" max="2058" width="15.44140625" style="20" customWidth="1"/>
    <col min="2059" max="2059" width="15.6640625" style="20" customWidth="1"/>
    <col min="2060" max="2060" width="19.44140625" style="20" customWidth="1"/>
    <col min="2061" max="2061" width="15.6640625" style="20" customWidth="1"/>
    <col min="2062" max="2062" width="14.33203125" style="20" customWidth="1"/>
    <col min="2063" max="2063" width="15.6640625" style="20" customWidth="1"/>
    <col min="2064" max="2064" width="17.6640625" style="20" customWidth="1"/>
    <col min="2065" max="2065" width="19.6640625" style="20" customWidth="1"/>
    <col min="2066" max="2066" width="14.44140625" style="20" customWidth="1"/>
    <col min="2067" max="2302" width="9.33203125" style="20"/>
    <col min="2303" max="2303" width="12.109375" style="20" customWidth="1"/>
    <col min="2304" max="2304" width="30" style="20" customWidth="1"/>
    <col min="2305" max="2305" width="24.44140625" style="20" customWidth="1"/>
    <col min="2306" max="2306" width="17.109375" style="20" customWidth="1"/>
    <col min="2307" max="2307" width="15.33203125" style="20" customWidth="1"/>
    <col min="2308" max="2308" width="13.44140625" style="20" customWidth="1"/>
    <col min="2309" max="2310" width="12.6640625" style="20" customWidth="1"/>
    <col min="2311" max="2311" width="15" style="20" customWidth="1"/>
    <col min="2312" max="2312" width="16.6640625" style="20" customWidth="1"/>
    <col min="2313" max="2313" width="16.109375" style="20" customWidth="1"/>
    <col min="2314" max="2314" width="15.44140625" style="20" customWidth="1"/>
    <col min="2315" max="2315" width="15.6640625" style="20" customWidth="1"/>
    <col min="2316" max="2316" width="19.44140625" style="20" customWidth="1"/>
    <col min="2317" max="2317" width="15.6640625" style="20" customWidth="1"/>
    <col min="2318" max="2318" width="14.33203125" style="20" customWidth="1"/>
    <col min="2319" max="2319" width="15.6640625" style="20" customWidth="1"/>
    <col min="2320" max="2320" width="17.6640625" style="20" customWidth="1"/>
    <col min="2321" max="2321" width="19.6640625" style="20" customWidth="1"/>
    <col min="2322" max="2322" width="14.44140625" style="20" customWidth="1"/>
    <col min="2323" max="2558" width="9.33203125" style="20"/>
    <col min="2559" max="2559" width="12.109375" style="20" customWidth="1"/>
    <col min="2560" max="2560" width="30" style="20" customWidth="1"/>
    <col min="2561" max="2561" width="24.44140625" style="20" customWidth="1"/>
    <col min="2562" max="2562" width="17.109375" style="20" customWidth="1"/>
    <col min="2563" max="2563" width="15.33203125" style="20" customWidth="1"/>
    <col min="2564" max="2564" width="13.44140625" style="20" customWidth="1"/>
    <col min="2565" max="2566" width="12.6640625" style="20" customWidth="1"/>
    <col min="2567" max="2567" width="15" style="20" customWidth="1"/>
    <col min="2568" max="2568" width="16.6640625" style="20" customWidth="1"/>
    <col min="2569" max="2569" width="16.109375" style="20" customWidth="1"/>
    <col min="2570" max="2570" width="15.44140625" style="20" customWidth="1"/>
    <col min="2571" max="2571" width="15.6640625" style="20" customWidth="1"/>
    <col min="2572" max="2572" width="19.44140625" style="20" customWidth="1"/>
    <col min="2573" max="2573" width="15.6640625" style="20" customWidth="1"/>
    <col min="2574" max="2574" width="14.33203125" style="20" customWidth="1"/>
    <col min="2575" max="2575" width="15.6640625" style="20" customWidth="1"/>
    <col min="2576" max="2576" width="17.6640625" style="20" customWidth="1"/>
    <col min="2577" max="2577" width="19.6640625" style="20" customWidth="1"/>
    <col min="2578" max="2578" width="14.44140625" style="20" customWidth="1"/>
    <col min="2579" max="2814" width="9.33203125" style="20"/>
    <col min="2815" max="2815" width="12.109375" style="20" customWidth="1"/>
    <col min="2816" max="2816" width="30" style="20" customWidth="1"/>
    <col min="2817" max="2817" width="24.44140625" style="20" customWidth="1"/>
    <col min="2818" max="2818" width="17.109375" style="20" customWidth="1"/>
    <col min="2819" max="2819" width="15.33203125" style="20" customWidth="1"/>
    <col min="2820" max="2820" width="13.44140625" style="20" customWidth="1"/>
    <col min="2821" max="2822" width="12.6640625" style="20" customWidth="1"/>
    <col min="2823" max="2823" width="15" style="20" customWidth="1"/>
    <col min="2824" max="2824" width="16.6640625" style="20" customWidth="1"/>
    <col min="2825" max="2825" width="16.109375" style="20" customWidth="1"/>
    <col min="2826" max="2826" width="15.44140625" style="20" customWidth="1"/>
    <col min="2827" max="2827" width="15.6640625" style="20" customWidth="1"/>
    <col min="2828" max="2828" width="19.44140625" style="20" customWidth="1"/>
    <col min="2829" max="2829" width="15.6640625" style="20" customWidth="1"/>
    <col min="2830" max="2830" width="14.33203125" style="20" customWidth="1"/>
    <col min="2831" max="2831" width="15.6640625" style="20" customWidth="1"/>
    <col min="2832" max="2832" width="17.6640625" style="20" customWidth="1"/>
    <col min="2833" max="2833" width="19.6640625" style="20" customWidth="1"/>
    <col min="2834" max="2834" width="14.44140625" style="20" customWidth="1"/>
    <col min="2835" max="3070" width="9.33203125" style="20"/>
    <col min="3071" max="3071" width="12.109375" style="20" customWidth="1"/>
    <col min="3072" max="3072" width="30" style="20" customWidth="1"/>
    <col min="3073" max="3073" width="24.44140625" style="20" customWidth="1"/>
    <col min="3074" max="3074" width="17.109375" style="20" customWidth="1"/>
    <col min="3075" max="3075" width="15.33203125" style="20" customWidth="1"/>
    <col min="3076" max="3076" width="13.44140625" style="20" customWidth="1"/>
    <col min="3077" max="3078" width="12.6640625" style="20" customWidth="1"/>
    <col min="3079" max="3079" width="15" style="20" customWidth="1"/>
    <col min="3080" max="3080" width="16.6640625" style="20" customWidth="1"/>
    <col min="3081" max="3081" width="16.109375" style="20" customWidth="1"/>
    <col min="3082" max="3082" width="15.44140625" style="20" customWidth="1"/>
    <col min="3083" max="3083" width="15.6640625" style="20" customWidth="1"/>
    <col min="3084" max="3084" width="19.44140625" style="20" customWidth="1"/>
    <col min="3085" max="3085" width="15.6640625" style="20" customWidth="1"/>
    <col min="3086" max="3086" width="14.33203125" style="20" customWidth="1"/>
    <col min="3087" max="3087" width="15.6640625" style="20" customWidth="1"/>
    <col min="3088" max="3088" width="17.6640625" style="20" customWidth="1"/>
    <col min="3089" max="3089" width="19.6640625" style="20" customWidth="1"/>
    <col min="3090" max="3090" width="14.44140625" style="20" customWidth="1"/>
    <col min="3091" max="3326" width="9.33203125" style="20"/>
    <col min="3327" max="3327" width="12.109375" style="20" customWidth="1"/>
    <col min="3328" max="3328" width="30" style="20" customWidth="1"/>
    <col min="3329" max="3329" width="24.44140625" style="20" customWidth="1"/>
    <col min="3330" max="3330" width="17.109375" style="20" customWidth="1"/>
    <col min="3331" max="3331" width="15.33203125" style="20" customWidth="1"/>
    <col min="3332" max="3332" width="13.44140625" style="20" customWidth="1"/>
    <col min="3333" max="3334" width="12.6640625" style="20" customWidth="1"/>
    <col min="3335" max="3335" width="15" style="20" customWidth="1"/>
    <col min="3336" max="3336" width="16.6640625" style="20" customWidth="1"/>
    <col min="3337" max="3337" width="16.109375" style="20" customWidth="1"/>
    <col min="3338" max="3338" width="15.44140625" style="20" customWidth="1"/>
    <col min="3339" max="3339" width="15.6640625" style="20" customWidth="1"/>
    <col min="3340" max="3340" width="19.44140625" style="20" customWidth="1"/>
    <col min="3341" max="3341" width="15.6640625" style="20" customWidth="1"/>
    <col min="3342" max="3342" width="14.33203125" style="20" customWidth="1"/>
    <col min="3343" max="3343" width="15.6640625" style="20" customWidth="1"/>
    <col min="3344" max="3344" width="17.6640625" style="20" customWidth="1"/>
    <col min="3345" max="3345" width="19.6640625" style="20" customWidth="1"/>
    <col min="3346" max="3346" width="14.44140625" style="20" customWidth="1"/>
    <col min="3347" max="3582" width="9.33203125" style="20"/>
    <col min="3583" max="3583" width="12.109375" style="20" customWidth="1"/>
    <col min="3584" max="3584" width="30" style="20" customWidth="1"/>
    <col min="3585" max="3585" width="24.44140625" style="20" customWidth="1"/>
    <col min="3586" max="3586" width="17.109375" style="20" customWidth="1"/>
    <col min="3587" max="3587" width="15.33203125" style="20" customWidth="1"/>
    <col min="3588" max="3588" width="13.44140625" style="20" customWidth="1"/>
    <col min="3589" max="3590" width="12.6640625" style="20" customWidth="1"/>
    <col min="3591" max="3591" width="15" style="20" customWidth="1"/>
    <col min="3592" max="3592" width="16.6640625" style="20" customWidth="1"/>
    <col min="3593" max="3593" width="16.109375" style="20" customWidth="1"/>
    <col min="3594" max="3594" width="15.44140625" style="20" customWidth="1"/>
    <col min="3595" max="3595" width="15.6640625" style="20" customWidth="1"/>
    <col min="3596" max="3596" width="19.44140625" style="20" customWidth="1"/>
    <col min="3597" max="3597" width="15.6640625" style="20" customWidth="1"/>
    <col min="3598" max="3598" width="14.33203125" style="20" customWidth="1"/>
    <col min="3599" max="3599" width="15.6640625" style="20" customWidth="1"/>
    <col min="3600" max="3600" width="17.6640625" style="20" customWidth="1"/>
    <col min="3601" max="3601" width="19.6640625" style="20" customWidth="1"/>
    <col min="3602" max="3602" width="14.44140625" style="20" customWidth="1"/>
    <col min="3603" max="3838" width="9.33203125" style="20"/>
    <col min="3839" max="3839" width="12.109375" style="20" customWidth="1"/>
    <col min="3840" max="3840" width="30" style="20" customWidth="1"/>
    <col min="3841" max="3841" width="24.44140625" style="20" customWidth="1"/>
    <col min="3842" max="3842" width="17.109375" style="20" customWidth="1"/>
    <col min="3843" max="3843" width="15.33203125" style="20" customWidth="1"/>
    <col min="3844" max="3844" width="13.44140625" style="20" customWidth="1"/>
    <col min="3845" max="3846" width="12.6640625" style="20" customWidth="1"/>
    <col min="3847" max="3847" width="15" style="20" customWidth="1"/>
    <col min="3848" max="3848" width="16.6640625" style="20" customWidth="1"/>
    <col min="3849" max="3849" width="16.109375" style="20" customWidth="1"/>
    <col min="3850" max="3850" width="15.44140625" style="20" customWidth="1"/>
    <col min="3851" max="3851" width="15.6640625" style="20" customWidth="1"/>
    <col min="3852" max="3852" width="19.44140625" style="20" customWidth="1"/>
    <col min="3853" max="3853" width="15.6640625" style="20" customWidth="1"/>
    <col min="3854" max="3854" width="14.33203125" style="20" customWidth="1"/>
    <col min="3855" max="3855" width="15.6640625" style="20" customWidth="1"/>
    <col min="3856" max="3856" width="17.6640625" style="20" customWidth="1"/>
    <col min="3857" max="3857" width="19.6640625" style="20" customWidth="1"/>
    <col min="3858" max="3858" width="14.44140625" style="20" customWidth="1"/>
    <col min="3859" max="4094" width="9.33203125" style="20"/>
    <col min="4095" max="4095" width="12.109375" style="20" customWidth="1"/>
    <col min="4096" max="4096" width="30" style="20" customWidth="1"/>
    <col min="4097" max="4097" width="24.44140625" style="20" customWidth="1"/>
    <col min="4098" max="4098" width="17.109375" style="20" customWidth="1"/>
    <col min="4099" max="4099" width="15.33203125" style="20" customWidth="1"/>
    <col min="4100" max="4100" width="13.44140625" style="20" customWidth="1"/>
    <col min="4101" max="4102" width="12.6640625" style="20" customWidth="1"/>
    <col min="4103" max="4103" width="15" style="20" customWidth="1"/>
    <col min="4104" max="4104" width="16.6640625" style="20" customWidth="1"/>
    <col min="4105" max="4105" width="16.109375" style="20" customWidth="1"/>
    <col min="4106" max="4106" width="15.44140625" style="20" customWidth="1"/>
    <col min="4107" max="4107" width="15.6640625" style="20" customWidth="1"/>
    <col min="4108" max="4108" width="19.44140625" style="20" customWidth="1"/>
    <col min="4109" max="4109" width="15.6640625" style="20" customWidth="1"/>
    <col min="4110" max="4110" width="14.33203125" style="20" customWidth="1"/>
    <col min="4111" max="4111" width="15.6640625" style="20" customWidth="1"/>
    <col min="4112" max="4112" width="17.6640625" style="20" customWidth="1"/>
    <col min="4113" max="4113" width="19.6640625" style="20" customWidth="1"/>
    <col min="4114" max="4114" width="14.44140625" style="20" customWidth="1"/>
    <col min="4115" max="4350" width="9.33203125" style="20"/>
    <col min="4351" max="4351" width="12.109375" style="20" customWidth="1"/>
    <col min="4352" max="4352" width="30" style="20" customWidth="1"/>
    <col min="4353" max="4353" width="24.44140625" style="20" customWidth="1"/>
    <col min="4354" max="4354" width="17.109375" style="20" customWidth="1"/>
    <col min="4355" max="4355" width="15.33203125" style="20" customWidth="1"/>
    <col min="4356" max="4356" width="13.44140625" style="20" customWidth="1"/>
    <col min="4357" max="4358" width="12.6640625" style="20" customWidth="1"/>
    <col min="4359" max="4359" width="15" style="20" customWidth="1"/>
    <col min="4360" max="4360" width="16.6640625" style="20" customWidth="1"/>
    <col min="4361" max="4361" width="16.109375" style="20" customWidth="1"/>
    <col min="4362" max="4362" width="15.44140625" style="20" customWidth="1"/>
    <col min="4363" max="4363" width="15.6640625" style="20" customWidth="1"/>
    <col min="4364" max="4364" width="19.44140625" style="20" customWidth="1"/>
    <col min="4365" max="4365" width="15.6640625" style="20" customWidth="1"/>
    <col min="4366" max="4366" width="14.33203125" style="20" customWidth="1"/>
    <col min="4367" max="4367" width="15.6640625" style="20" customWidth="1"/>
    <col min="4368" max="4368" width="17.6640625" style="20" customWidth="1"/>
    <col min="4369" max="4369" width="19.6640625" style="20" customWidth="1"/>
    <col min="4370" max="4370" width="14.44140625" style="20" customWidth="1"/>
    <col min="4371" max="4606" width="9.33203125" style="20"/>
    <col min="4607" max="4607" width="12.109375" style="20" customWidth="1"/>
    <col min="4608" max="4608" width="30" style="20" customWidth="1"/>
    <col min="4609" max="4609" width="24.44140625" style="20" customWidth="1"/>
    <col min="4610" max="4610" width="17.109375" style="20" customWidth="1"/>
    <col min="4611" max="4611" width="15.33203125" style="20" customWidth="1"/>
    <col min="4612" max="4612" width="13.44140625" style="20" customWidth="1"/>
    <col min="4613" max="4614" width="12.6640625" style="20" customWidth="1"/>
    <col min="4615" max="4615" width="15" style="20" customWidth="1"/>
    <col min="4616" max="4616" width="16.6640625" style="20" customWidth="1"/>
    <col min="4617" max="4617" width="16.109375" style="20" customWidth="1"/>
    <col min="4618" max="4618" width="15.44140625" style="20" customWidth="1"/>
    <col min="4619" max="4619" width="15.6640625" style="20" customWidth="1"/>
    <col min="4620" max="4620" width="19.44140625" style="20" customWidth="1"/>
    <col min="4621" max="4621" width="15.6640625" style="20" customWidth="1"/>
    <col min="4622" max="4622" width="14.33203125" style="20" customWidth="1"/>
    <col min="4623" max="4623" width="15.6640625" style="20" customWidth="1"/>
    <col min="4624" max="4624" width="17.6640625" style="20" customWidth="1"/>
    <col min="4625" max="4625" width="19.6640625" style="20" customWidth="1"/>
    <col min="4626" max="4626" width="14.44140625" style="20" customWidth="1"/>
    <col min="4627" max="4862" width="9.33203125" style="20"/>
    <col min="4863" max="4863" width="12.109375" style="20" customWidth="1"/>
    <col min="4864" max="4864" width="30" style="20" customWidth="1"/>
    <col min="4865" max="4865" width="24.44140625" style="20" customWidth="1"/>
    <col min="4866" max="4866" width="17.109375" style="20" customWidth="1"/>
    <col min="4867" max="4867" width="15.33203125" style="20" customWidth="1"/>
    <col min="4868" max="4868" width="13.44140625" style="20" customWidth="1"/>
    <col min="4869" max="4870" width="12.6640625" style="20" customWidth="1"/>
    <col min="4871" max="4871" width="15" style="20" customWidth="1"/>
    <col min="4872" max="4872" width="16.6640625" style="20" customWidth="1"/>
    <col min="4873" max="4873" width="16.109375" style="20" customWidth="1"/>
    <col min="4874" max="4874" width="15.44140625" style="20" customWidth="1"/>
    <col min="4875" max="4875" width="15.6640625" style="20" customWidth="1"/>
    <col min="4876" max="4876" width="19.44140625" style="20" customWidth="1"/>
    <col min="4877" max="4877" width="15.6640625" style="20" customWidth="1"/>
    <col min="4878" max="4878" width="14.33203125" style="20" customWidth="1"/>
    <col min="4879" max="4879" width="15.6640625" style="20" customWidth="1"/>
    <col min="4880" max="4880" width="17.6640625" style="20" customWidth="1"/>
    <col min="4881" max="4881" width="19.6640625" style="20" customWidth="1"/>
    <col min="4882" max="4882" width="14.44140625" style="20" customWidth="1"/>
    <col min="4883" max="5118" width="9.33203125" style="20"/>
    <col min="5119" max="5119" width="12.109375" style="20" customWidth="1"/>
    <col min="5120" max="5120" width="30" style="20" customWidth="1"/>
    <col min="5121" max="5121" width="24.44140625" style="20" customWidth="1"/>
    <col min="5122" max="5122" width="17.109375" style="20" customWidth="1"/>
    <col min="5123" max="5123" width="15.33203125" style="20" customWidth="1"/>
    <col min="5124" max="5124" width="13.44140625" style="20" customWidth="1"/>
    <col min="5125" max="5126" width="12.6640625" style="20" customWidth="1"/>
    <col min="5127" max="5127" width="15" style="20" customWidth="1"/>
    <col min="5128" max="5128" width="16.6640625" style="20" customWidth="1"/>
    <col min="5129" max="5129" width="16.109375" style="20" customWidth="1"/>
    <col min="5130" max="5130" width="15.44140625" style="20" customWidth="1"/>
    <col min="5131" max="5131" width="15.6640625" style="20" customWidth="1"/>
    <col min="5132" max="5132" width="19.44140625" style="20" customWidth="1"/>
    <col min="5133" max="5133" width="15.6640625" style="20" customWidth="1"/>
    <col min="5134" max="5134" width="14.33203125" style="20" customWidth="1"/>
    <col min="5135" max="5135" width="15.6640625" style="20" customWidth="1"/>
    <col min="5136" max="5136" width="17.6640625" style="20" customWidth="1"/>
    <col min="5137" max="5137" width="19.6640625" style="20" customWidth="1"/>
    <col min="5138" max="5138" width="14.44140625" style="20" customWidth="1"/>
    <col min="5139" max="5374" width="9.33203125" style="20"/>
    <col min="5375" max="5375" width="12.109375" style="20" customWidth="1"/>
    <col min="5376" max="5376" width="30" style="20" customWidth="1"/>
    <col min="5377" max="5377" width="24.44140625" style="20" customWidth="1"/>
    <col min="5378" max="5378" width="17.109375" style="20" customWidth="1"/>
    <col min="5379" max="5379" width="15.33203125" style="20" customWidth="1"/>
    <col min="5380" max="5380" width="13.44140625" style="20" customWidth="1"/>
    <col min="5381" max="5382" width="12.6640625" style="20" customWidth="1"/>
    <col min="5383" max="5383" width="15" style="20" customWidth="1"/>
    <col min="5384" max="5384" width="16.6640625" style="20" customWidth="1"/>
    <col min="5385" max="5385" width="16.109375" style="20" customWidth="1"/>
    <col min="5386" max="5386" width="15.44140625" style="20" customWidth="1"/>
    <col min="5387" max="5387" width="15.6640625" style="20" customWidth="1"/>
    <col min="5388" max="5388" width="19.44140625" style="20" customWidth="1"/>
    <col min="5389" max="5389" width="15.6640625" style="20" customWidth="1"/>
    <col min="5390" max="5390" width="14.33203125" style="20" customWidth="1"/>
    <col min="5391" max="5391" width="15.6640625" style="20" customWidth="1"/>
    <col min="5392" max="5392" width="17.6640625" style="20" customWidth="1"/>
    <col min="5393" max="5393" width="19.6640625" style="20" customWidth="1"/>
    <col min="5394" max="5394" width="14.44140625" style="20" customWidth="1"/>
    <col min="5395" max="5630" width="9.33203125" style="20"/>
    <col min="5631" max="5631" width="12.109375" style="20" customWidth="1"/>
    <col min="5632" max="5632" width="30" style="20" customWidth="1"/>
    <col min="5633" max="5633" width="24.44140625" style="20" customWidth="1"/>
    <col min="5634" max="5634" width="17.109375" style="20" customWidth="1"/>
    <col min="5635" max="5635" width="15.33203125" style="20" customWidth="1"/>
    <col min="5636" max="5636" width="13.44140625" style="20" customWidth="1"/>
    <col min="5637" max="5638" width="12.6640625" style="20" customWidth="1"/>
    <col min="5639" max="5639" width="15" style="20" customWidth="1"/>
    <col min="5640" max="5640" width="16.6640625" style="20" customWidth="1"/>
    <col min="5641" max="5641" width="16.109375" style="20" customWidth="1"/>
    <col min="5642" max="5642" width="15.44140625" style="20" customWidth="1"/>
    <col min="5643" max="5643" width="15.6640625" style="20" customWidth="1"/>
    <col min="5644" max="5644" width="19.44140625" style="20" customWidth="1"/>
    <col min="5645" max="5645" width="15.6640625" style="20" customWidth="1"/>
    <col min="5646" max="5646" width="14.33203125" style="20" customWidth="1"/>
    <col min="5647" max="5647" width="15.6640625" style="20" customWidth="1"/>
    <col min="5648" max="5648" width="17.6640625" style="20" customWidth="1"/>
    <col min="5649" max="5649" width="19.6640625" style="20" customWidth="1"/>
    <col min="5650" max="5650" width="14.44140625" style="20" customWidth="1"/>
    <col min="5651" max="5886" width="9.33203125" style="20"/>
    <col min="5887" max="5887" width="12.109375" style="20" customWidth="1"/>
    <col min="5888" max="5888" width="30" style="20" customWidth="1"/>
    <col min="5889" max="5889" width="24.44140625" style="20" customWidth="1"/>
    <col min="5890" max="5890" width="17.109375" style="20" customWidth="1"/>
    <col min="5891" max="5891" width="15.33203125" style="20" customWidth="1"/>
    <col min="5892" max="5892" width="13.44140625" style="20" customWidth="1"/>
    <col min="5893" max="5894" width="12.6640625" style="20" customWidth="1"/>
    <col min="5895" max="5895" width="15" style="20" customWidth="1"/>
    <col min="5896" max="5896" width="16.6640625" style="20" customWidth="1"/>
    <col min="5897" max="5897" width="16.109375" style="20" customWidth="1"/>
    <col min="5898" max="5898" width="15.44140625" style="20" customWidth="1"/>
    <col min="5899" max="5899" width="15.6640625" style="20" customWidth="1"/>
    <col min="5900" max="5900" width="19.44140625" style="20" customWidth="1"/>
    <col min="5901" max="5901" width="15.6640625" style="20" customWidth="1"/>
    <col min="5902" max="5902" width="14.33203125" style="20" customWidth="1"/>
    <col min="5903" max="5903" width="15.6640625" style="20" customWidth="1"/>
    <col min="5904" max="5904" width="17.6640625" style="20" customWidth="1"/>
    <col min="5905" max="5905" width="19.6640625" style="20" customWidth="1"/>
    <col min="5906" max="5906" width="14.44140625" style="20" customWidth="1"/>
    <col min="5907" max="6142" width="9.33203125" style="20"/>
    <col min="6143" max="6143" width="12.109375" style="20" customWidth="1"/>
    <col min="6144" max="6144" width="30" style="20" customWidth="1"/>
    <col min="6145" max="6145" width="24.44140625" style="20" customWidth="1"/>
    <col min="6146" max="6146" width="17.109375" style="20" customWidth="1"/>
    <col min="6147" max="6147" width="15.33203125" style="20" customWidth="1"/>
    <col min="6148" max="6148" width="13.44140625" style="20" customWidth="1"/>
    <col min="6149" max="6150" width="12.6640625" style="20" customWidth="1"/>
    <col min="6151" max="6151" width="15" style="20" customWidth="1"/>
    <col min="6152" max="6152" width="16.6640625" style="20" customWidth="1"/>
    <col min="6153" max="6153" width="16.109375" style="20" customWidth="1"/>
    <col min="6154" max="6154" width="15.44140625" style="20" customWidth="1"/>
    <col min="6155" max="6155" width="15.6640625" style="20" customWidth="1"/>
    <col min="6156" max="6156" width="19.44140625" style="20" customWidth="1"/>
    <col min="6157" max="6157" width="15.6640625" style="20" customWidth="1"/>
    <col min="6158" max="6158" width="14.33203125" style="20" customWidth="1"/>
    <col min="6159" max="6159" width="15.6640625" style="20" customWidth="1"/>
    <col min="6160" max="6160" width="17.6640625" style="20" customWidth="1"/>
    <col min="6161" max="6161" width="19.6640625" style="20" customWidth="1"/>
    <col min="6162" max="6162" width="14.44140625" style="20" customWidth="1"/>
    <col min="6163" max="6398" width="9.33203125" style="20"/>
    <col min="6399" max="6399" width="12.109375" style="20" customWidth="1"/>
    <col min="6400" max="6400" width="30" style="20" customWidth="1"/>
    <col min="6401" max="6401" width="24.44140625" style="20" customWidth="1"/>
    <col min="6402" max="6402" width="17.109375" style="20" customWidth="1"/>
    <col min="6403" max="6403" width="15.33203125" style="20" customWidth="1"/>
    <col min="6404" max="6404" width="13.44140625" style="20" customWidth="1"/>
    <col min="6405" max="6406" width="12.6640625" style="20" customWidth="1"/>
    <col min="6407" max="6407" width="15" style="20" customWidth="1"/>
    <col min="6408" max="6408" width="16.6640625" style="20" customWidth="1"/>
    <col min="6409" max="6409" width="16.109375" style="20" customWidth="1"/>
    <col min="6410" max="6410" width="15.44140625" style="20" customWidth="1"/>
    <col min="6411" max="6411" width="15.6640625" style="20" customWidth="1"/>
    <col min="6412" max="6412" width="19.44140625" style="20" customWidth="1"/>
    <col min="6413" max="6413" width="15.6640625" style="20" customWidth="1"/>
    <col min="6414" max="6414" width="14.33203125" style="20" customWidth="1"/>
    <col min="6415" max="6415" width="15.6640625" style="20" customWidth="1"/>
    <col min="6416" max="6416" width="17.6640625" style="20" customWidth="1"/>
    <col min="6417" max="6417" width="19.6640625" style="20" customWidth="1"/>
    <col min="6418" max="6418" width="14.44140625" style="20" customWidth="1"/>
    <col min="6419" max="6654" width="9.33203125" style="20"/>
    <col min="6655" max="6655" width="12.109375" style="20" customWidth="1"/>
    <col min="6656" max="6656" width="30" style="20" customWidth="1"/>
    <col min="6657" max="6657" width="24.44140625" style="20" customWidth="1"/>
    <col min="6658" max="6658" width="17.109375" style="20" customWidth="1"/>
    <col min="6659" max="6659" width="15.33203125" style="20" customWidth="1"/>
    <col min="6660" max="6660" width="13.44140625" style="20" customWidth="1"/>
    <col min="6661" max="6662" width="12.6640625" style="20" customWidth="1"/>
    <col min="6663" max="6663" width="15" style="20" customWidth="1"/>
    <col min="6664" max="6664" width="16.6640625" style="20" customWidth="1"/>
    <col min="6665" max="6665" width="16.109375" style="20" customWidth="1"/>
    <col min="6666" max="6666" width="15.44140625" style="20" customWidth="1"/>
    <col min="6667" max="6667" width="15.6640625" style="20" customWidth="1"/>
    <col min="6668" max="6668" width="19.44140625" style="20" customWidth="1"/>
    <col min="6669" max="6669" width="15.6640625" style="20" customWidth="1"/>
    <col min="6670" max="6670" width="14.33203125" style="20" customWidth="1"/>
    <col min="6671" max="6671" width="15.6640625" style="20" customWidth="1"/>
    <col min="6672" max="6672" width="17.6640625" style="20" customWidth="1"/>
    <col min="6673" max="6673" width="19.6640625" style="20" customWidth="1"/>
    <col min="6674" max="6674" width="14.44140625" style="20" customWidth="1"/>
    <col min="6675" max="6910" width="9.33203125" style="20"/>
    <col min="6911" max="6911" width="12.109375" style="20" customWidth="1"/>
    <col min="6912" max="6912" width="30" style="20" customWidth="1"/>
    <col min="6913" max="6913" width="24.44140625" style="20" customWidth="1"/>
    <col min="6914" max="6914" width="17.109375" style="20" customWidth="1"/>
    <col min="6915" max="6915" width="15.33203125" style="20" customWidth="1"/>
    <col min="6916" max="6916" width="13.44140625" style="20" customWidth="1"/>
    <col min="6917" max="6918" width="12.6640625" style="20" customWidth="1"/>
    <col min="6919" max="6919" width="15" style="20" customWidth="1"/>
    <col min="6920" max="6920" width="16.6640625" style="20" customWidth="1"/>
    <col min="6921" max="6921" width="16.109375" style="20" customWidth="1"/>
    <col min="6922" max="6922" width="15.44140625" style="20" customWidth="1"/>
    <col min="6923" max="6923" width="15.6640625" style="20" customWidth="1"/>
    <col min="6924" max="6924" width="19.44140625" style="20" customWidth="1"/>
    <col min="6925" max="6925" width="15.6640625" style="20" customWidth="1"/>
    <col min="6926" max="6926" width="14.33203125" style="20" customWidth="1"/>
    <col min="6927" max="6927" width="15.6640625" style="20" customWidth="1"/>
    <col min="6928" max="6928" width="17.6640625" style="20" customWidth="1"/>
    <col min="6929" max="6929" width="19.6640625" style="20" customWidth="1"/>
    <col min="6930" max="6930" width="14.44140625" style="20" customWidth="1"/>
    <col min="6931" max="7166" width="9.33203125" style="20"/>
    <col min="7167" max="7167" width="12.109375" style="20" customWidth="1"/>
    <col min="7168" max="7168" width="30" style="20" customWidth="1"/>
    <col min="7169" max="7169" width="24.44140625" style="20" customWidth="1"/>
    <col min="7170" max="7170" width="17.109375" style="20" customWidth="1"/>
    <col min="7171" max="7171" width="15.33203125" style="20" customWidth="1"/>
    <col min="7172" max="7172" width="13.44140625" style="20" customWidth="1"/>
    <col min="7173" max="7174" width="12.6640625" style="20" customWidth="1"/>
    <col min="7175" max="7175" width="15" style="20" customWidth="1"/>
    <col min="7176" max="7176" width="16.6640625" style="20" customWidth="1"/>
    <col min="7177" max="7177" width="16.109375" style="20" customWidth="1"/>
    <col min="7178" max="7178" width="15.44140625" style="20" customWidth="1"/>
    <col min="7179" max="7179" width="15.6640625" style="20" customWidth="1"/>
    <col min="7180" max="7180" width="19.44140625" style="20" customWidth="1"/>
    <col min="7181" max="7181" width="15.6640625" style="20" customWidth="1"/>
    <col min="7182" max="7182" width="14.33203125" style="20" customWidth="1"/>
    <col min="7183" max="7183" width="15.6640625" style="20" customWidth="1"/>
    <col min="7184" max="7184" width="17.6640625" style="20" customWidth="1"/>
    <col min="7185" max="7185" width="19.6640625" style="20" customWidth="1"/>
    <col min="7186" max="7186" width="14.44140625" style="20" customWidth="1"/>
    <col min="7187" max="7422" width="9.33203125" style="20"/>
    <col min="7423" max="7423" width="12.109375" style="20" customWidth="1"/>
    <col min="7424" max="7424" width="30" style="20" customWidth="1"/>
    <col min="7425" max="7425" width="24.44140625" style="20" customWidth="1"/>
    <col min="7426" max="7426" width="17.109375" style="20" customWidth="1"/>
    <col min="7427" max="7427" width="15.33203125" style="20" customWidth="1"/>
    <col min="7428" max="7428" width="13.44140625" style="20" customWidth="1"/>
    <col min="7429" max="7430" width="12.6640625" style="20" customWidth="1"/>
    <col min="7431" max="7431" width="15" style="20" customWidth="1"/>
    <col min="7432" max="7432" width="16.6640625" style="20" customWidth="1"/>
    <col min="7433" max="7433" width="16.109375" style="20" customWidth="1"/>
    <col min="7434" max="7434" width="15.44140625" style="20" customWidth="1"/>
    <col min="7435" max="7435" width="15.6640625" style="20" customWidth="1"/>
    <col min="7436" max="7436" width="19.44140625" style="20" customWidth="1"/>
    <col min="7437" max="7437" width="15.6640625" style="20" customWidth="1"/>
    <col min="7438" max="7438" width="14.33203125" style="20" customWidth="1"/>
    <col min="7439" max="7439" width="15.6640625" style="20" customWidth="1"/>
    <col min="7440" max="7440" width="17.6640625" style="20" customWidth="1"/>
    <col min="7441" max="7441" width="19.6640625" style="20" customWidth="1"/>
    <col min="7442" max="7442" width="14.44140625" style="20" customWidth="1"/>
    <col min="7443" max="7678" width="9.33203125" style="20"/>
    <col min="7679" max="7679" width="12.109375" style="20" customWidth="1"/>
    <col min="7680" max="7680" width="30" style="20" customWidth="1"/>
    <col min="7681" max="7681" width="24.44140625" style="20" customWidth="1"/>
    <col min="7682" max="7682" width="17.109375" style="20" customWidth="1"/>
    <col min="7683" max="7683" width="15.33203125" style="20" customWidth="1"/>
    <col min="7684" max="7684" width="13.44140625" style="20" customWidth="1"/>
    <col min="7685" max="7686" width="12.6640625" style="20" customWidth="1"/>
    <col min="7687" max="7687" width="15" style="20" customWidth="1"/>
    <col min="7688" max="7688" width="16.6640625" style="20" customWidth="1"/>
    <col min="7689" max="7689" width="16.109375" style="20" customWidth="1"/>
    <col min="7690" max="7690" width="15.44140625" style="20" customWidth="1"/>
    <col min="7691" max="7691" width="15.6640625" style="20" customWidth="1"/>
    <col min="7692" max="7692" width="19.44140625" style="20" customWidth="1"/>
    <col min="7693" max="7693" width="15.6640625" style="20" customWidth="1"/>
    <col min="7694" max="7694" width="14.33203125" style="20" customWidth="1"/>
    <col min="7695" max="7695" width="15.6640625" style="20" customWidth="1"/>
    <col min="7696" max="7696" width="17.6640625" style="20" customWidth="1"/>
    <col min="7697" max="7697" width="19.6640625" style="20" customWidth="1"/>
    <col min="7698" max="7698" width="14.44140625" style="20" customWidth="1"/>
    <col min="7699" max="7934" width="9.33203125" style="20"/>
    <col min="7935" max="7935" width="12.109375" style="20" customWidth="1"/>
    <col min="7936" max="7936" width="30" style="20" customWidth="1"/>
    <col min="7937" max="7937" width="24.44140625" style="20" customWidth="1"/>
    <col min="7938" max="7938" width="17.109375" style="20" customWidth="1"/>
    <col min="7939" max="7939" width="15.33203125" style="20" customWidth="1"/>
    <col min="7940" max="7940" width="13.44140625" style="20" customWidth="1"/>
    <col min="7941" max="7942" width="12.6640625" style="20" customWidth="1"/>
    <col min="7943" max="7943" width="15" style="20" customWidth="1"/>
    <col min="7944" max="7944" width="16.6640625" style="20" customWidth="1"/>
    <col min="7945" max="7945" width="16.109375" style="20" customWidth="1"/>
    <col min="7946" max="7946" width="15.44140625" style="20" customWidth="1"/>
    <col min="7947" max="7947" width="15.6640625" style="20" customWidth="1"/>
    <col min="7948" max="7948" width="19.44140625" style="20" customWidth="1"/>
    <col min="7949" max="7949" width="15.6640625" style="20" customWidth="1"/>
    <col min="7950" max="7950" width="14.33203125" style="20" customWidth="1"/>
    <col min="7951" max="7951" width="15.6640625" style="20" customWidth="1"/>
    <col min="7952" max="7952" width="17.6640625" style="20" customWidth="1"/>
    <col min="7953" max="7953" width="19.6640625" style="20" customWidth="1"/>
    <col min="7954" max="7954" width="14.44140625" style="20" customWidth="1"/>
    <col min="7955" max="8190" width="9.33203125" style="20"/>
    <col min="8191" max="8191" width="12.109375" style="20" customWidth="1"/>
    <col min="8192" max="8192" width="30" style="20" customWidth="1"/>
    <col min="8193" max="8193" width="24.44140625" style="20" customWidth="1"/>
    <col min="8194" max="8194" width="17.109375" style="20" customWidth="1"/>
    <col min="8195" max="8195" width="15.33203125" style="20" customWidth="1"/>
    <col min="8196" max="8196" width="13.44140625" style="20" customWidth="1"/>
    <col min="8197" max="8198" width="12.6640625" style="20" customWidth="1"/>
    <col min="8199" max="8199" width="15" style="20" customWidth="1"/>
    <col min="8200" max="8200" width="16.6640625" style="20" customWidth="1"/>
    <col min="8201" max="8201" width="16.109375" style="20" customWidth="1"/>
    <col min="8202" max="8202" width="15.44140625" style="20" customWidth="1"/>
    <col min="8203" max="8203" width="15.6640625" style="20" customWidth="1"/>
    <col min="8204" max="8204" width="19.44140625" style="20" customWidth="1"/>
    <col min="8205" max="8205" width="15.6640625" style="20" customWidth="1"/>
    <col min="8206" max="8206" width="14.33203125" style="20" customWidth="1"/>
    <col min="8207" max="8207" width="15.6640625" style="20" customWidth="1"/>
    <col min="8208" max="8208" width="17.6640625" style="20" customWidth="1"/>
    <col min="8209" max="8209" width="19.6640625" style="20" customWidth="1"/>
    <col min="8210" max="8210" width="14.44140625" style="20" customWidth="1"/>
    <col min="8211" max="8446" width="9.33203125" style="20"/>
    <col min="8447" max="8447" width="12.109375" style="20" customWidth="1"/>
    <col min="8448" max="8448" width="30" style="20" customWidth="1"/>
    <col min="8449" max="8449" width="24.44140625" style="20" customWidth="1"/>
    <col min="8450" max="8450" width="17.109375" style="20" customWidth="1"/>
    <col min="8451" max="8451" width="15.33203125" style="20" customWidth="1"/>
    <col min="8452" max="8452" width="13.44140625" style="20" customWidth="1"/>
    <col min="8453" max="8454" width="12.6640625" style="20" customWidth="1"/>
    <col min="8455" max="8455" width="15" style="20" customWidth="1"/>
    <col min="8456" max="8456" width="16.6640625" style="20" customWidth="1"/>
    <col min="8457" max="8457" width="16.109375" style="20" customWidth="1"/>
    <col min="8458" max="8458" width="15.44140625" style="20" customWidth="1"/>
    <col min="8459" max="8459" width="15.6640625" style="20" customWidth="1"/>
    <col min="8460" max="8460" width="19.44140625" style="20" customWidth="1"/>
    <col min="8461" max="8461" width="15.6640625" style="20" customWidth="1"/>
    <col min="8462" max="8462" width="14.33203125" style="20" customWidth="1"/>
    <col min="8463" max="8463" width="15.6640625" style="20" customWidth="1"/>
    <col min="8464" max="8464" width="17.6640625" style="20" customWidth="1"/>
    <col min="8465" max="8465" width="19.6640625" style="20" customWidth="1"/>
    <col min="8466" max="8466" width="14.44140625" style="20" customWidth="1"/>
    <col min="8467" max="8702" width="9.33203125" style="20"/>
    <col min="8703" max="8703" width="12.109375" style="20" customWidth="1"/>
    <col min="8704" max="8704" width="30" style="20" customWidth="1"/>
    <col min="8705" max="8705" width="24.44140625" style="20" customWidth="1"/>
    <col min="8706" max="8706" width="17.109375" style="20" customWidth="1"/>
    <col min="8707" max="8707" width="15.33203125" style="20" customWidth="1"/>
    <col min="8708" max="8708" width="13.44140625" style="20" customWidth="1"/>
    <col min="8709" max="8710" width="12.6640625" style="20" customWidth="1"/>
    <col min="8711" max="8711" width="15" style="20" customWidth="1"/>
    <col min="8712" max="8712" width="16.6640625" style="20" customWidth="1"/>
    <col min="8713" max="8713" width="16.109375" style="20" customWidth="1"/>
    <col min="8714" max="8714" width="15.44140625" style="20" customWidth="1"/>
    <col min="8715" max="8715" width="15.6640625" style="20" customWidth="1"/>
    <col min="8716" max="8716" width="19.44140625" style="20" customWidth="1"/>
    <col min="8717" max="8717" width="15.6640625" style="20" customWidth="1"/>
    <col min="8718" max="8718" width="14.33203125" style="20" customWidth="1"/>
    <col min="8719" max="8719" width="15.6640625" style="20" customWidth="1"/>
    <col min="8720" max="8720" width="17.6640625" style="20" customWidth="1"/>
    <col min="8721" max="8721" width="19.6640625" style="20" customWidth="1"/>
    <col min="8722" max="8722" width="14.44140625" style="20" customWidth="1"/>
    <col min="8723" max="8958" width="9.33203125" style="20"/>
    <col min="8959" max="8959" width="12.109375" style="20" customWidth="1"/>
    <col min="8960" max="8960" width="30" style="20" customWidth="1"/>
    <col min="8961" max="8961" width="24.44140625" style="20" customWidth="1"/>
    <col min="8962" max="8962" width="17.109375" style="20" customWidth="1"/>
    <col min="8963" max="8963" width="15.33203125" style="20" customWidth="1"/>
    <col min="8964" max="8964" width="13.44140625" style="20" customWidth="1"/>
    <col min="8965" max="8966" width="12.6640625" style="20" customWidth="1"/>
    <col min="8967" max="8967" width="15" style="20" customWidth="1"/>
    <col min="8968" max="8968" width="16.6640625" style="20" customWidth="1"/>
    <col min="8969" max="8969" width="16.109375" style="20" customWidth="1"/>
    <col min="8970" max="8970" width="15.44140625" style="20" customWidth="1"/>
    <col min="8971" max="8971" width="15.6640625" style="20" customWidth="1"/>
    <col min="8972" max="8972" width="19.44140625" style="20" customWidth="1"/>
    <col min="8973" max="8973" width="15.6640625" style="20" customWidth="1"/>
    <col min="8974" max="8974" width="14.33203125" style="20" customWidth="1"/>
    <col min="8975" max="8975" width="15.6640625" style="20" customWidth="1"/>
    <col min="8976" max="8976" width="17.6640625" style="20" customWidth="1"/>
    <col min="8977" max="8977" width="19.6640625" style="20" customWidth="1"/>
    <col min="8978" max="8978" width="14.44140625" style="20" customWidth="1"/>
    <col min="8979" max="9214" width="9.33203125" style="20"/>
    <col min="9215" max="9215" width="12.109375" style="20" customWidth="1"/>
    <col min="9216" max="9216" width="30" style="20" customWidth="1"/>
    <col min="9217" max="9217" width="24.44140625" style="20" customWidth="1"/>
    <col min="9218" max="9218" width="17.109375" style="20" customWidth="1"/>
    <col min="9219" max="9219" width="15.33203125" style="20" customWidth="1"/>
    <col min="9220" max="9220" width="13.44140625" style="20" customWidth="1"/>
    <col min="9221" max="9222" width="12.6640625" style="20" customWidth="1"/>
    <col min="9223" max="9223" width="15" style="20" customWidth="1"/>
    <col min="9224" max="9224" width="16.6640625" style="20" customWidth="1"/>
    <col min="9225" max="9225" width="16.109375" style="20" customWidth="1"/>
    <col min="9226" max="9226" width="15.44140625" style="20" customWidth="1"/>
    <col min="9227" max="9227" width="15.6640625" style="20" customWidth="1"/>
    <col min="9228" max="9228" width="19.44140625" style="20" customWidth="1"/>
    <col min="9229" max="9229" width="15.6640625" style="20" customWidth="1"/>
    <col min="9230" max="9230" width="14.33203125" style="20" customWidth="1"/>
    <col min="9231" max="9231" width="15.6640625" style="20" customWidth="1"/>
    <col min="9232" max="9232" width="17.6640625" style="20" customWidth="1"/>
    <col min="9233" max="9233" width="19.6640625" style="20" customWidth="1"/>
    <col min="9234" max="9234" width="14.44140625" style="20" customWidth="1"/>
    <col min="9235" max="9470" width="9.33203125" style="20"/>
    <col min="9471" max="9471" width="12.109375" style="20" customWidth="1"/>
    <col min="9472" max="9472" width="30" style="20" customWidth="1"/>
    <col min="9473" max="9473" width="24.44140625" style="20" customWidth="1"/>
    <col min="9474" max="9474" width="17.109375" style="20" customWidth="1"/>
    <col min="9475" max="9475" width="15.33203125" style="20" customWidth="1"/>
    <col min="9476" max="9476" width="13.44140625" style="20" customWidth="1"/>
    <col min="9477" max="9478" width="12.6640625" style="20" customWidth="1"/>
    <col min="9479" max="9479" width="15" style="20" customWidth="1"/>
    <col min="9480" max="9480" width="16.6640625" style="20" customWidth="1"/>
    <col min="9481" max="9481" width="16.109375" style="20" customWidth="1"/>
    <col min="9482" max="9482" width="15.44140625" style="20" customWidth="1"/>
    <col min="9483" max="9483" width="15.6640625" style="20" customWidth="1"/>
    <col min="9484" max="9484" width="19.44140625" style="20" customWidth="1"/>
    <col min="9485" max="9485" width="15.6640625" style="20" customWidth="1"/>
    <col min="9486" max="9486" width="14.33203125" style="20" customWidth="1"/>
    <col min="9487" max="9487" width="15.6640625" style="20" customWidth="1"/>
    <col min="9488" max="9488" width="17.6640625" style="20" customWidth="1"/>
    <col min="9489" max="9489" width="19.6640625" style="20" customWidth="1"/>
    <col min="9490" max="9490" width="14.44140625" style="20" customWidth="1"/>
    <col min="9491" max="9726" width="9.33203125" style="20"/>
    <col min="9727" max="9727" width="12.109375" style="20" customWidth="1"/>
    <col min="9728" max="9728" width="30" style="20" customWidth="1"/>
    <col min="9729" max="9729" width="24.44140625" style="20" customWidth="1"/>
    <col min="9730" max="9730" width="17.109375" style="20" customWidth="1"/>
    <col min="9731" max="9731" width="15.33203125" style="20" customWidth="1"/>
    <col min="9732" max="9732" width="13.44140625" style="20" customWidth="1"/>
    <col min="9733" max="9734" width="12.6640625" style="20" customWidth="1"/>
    <col min="9735" max="9735" width="15" style="20" customWidth="1"/>
    <col min="9736" max="9736" width="16.6640625" style="20" customWidth="1"/>
    <col min="9737" max="9737" width="16.109375" style="20" customWidth="1"/>
    <col min="9738" max="9738" width="15.44140625" style="20" customWidth="1"/>
    <col min="9739" max="9739" width="15.6640625" style="20" customWidth="1"/>
    <col min="9740" max="9740" width="19.44140625" style="20" customWidth="1"/>
    <col min="9741" max="9741" width="15.6640625" style="20" customWidth="1"/>
    <col min="9742" max="9742" width="14.33203125" style="20" customWidth="1"/>
    <col min="9743" max="9743" width="15.6640625" style="20" customWidth="1"/>
    <col min="9744" max="9744" width="17.6640625" style="20" customWidth="1"/>
    <col min="9745" max="9745" width="19.6640625" style="20" customWidth="1"/>
    <col min="9746" max="9746" width="14.44140625" style="20" customWidth="1"/>
    <col min="9747" max="9982" width="9.33203125" style="20"/>
    <col min="9983" max="9983" width="12.109375" style="20" customWidth="1"/>
    <col min="9984" max="9984" width="30" style="20" customWidth="1"/>
    <col min="9985" max="9985" width="24.44140625" style="20" customWidth="1"/>
    <col min="9986" max="9986" width="17.109375" style="20" customWidth="1"/>
    <col min="9987" max="9987" width="15.33203125" style="20" customWidth="1"/>
    <col min="9988" max="9988" width="13.44140625" style="20" customWidth="1"/>
    <col min="9989" max="9990" width="12.6640625" style="20" customWidth="1"/>
    <col min="9991" max="9991" width="15" style="20" customWidth="1"/>
    <col min="9992" max="9992" width="16.6640625" style="20" customWidth="1"/>
    <col min="9993" max="9993" width="16.109375" style="20" customWidth="1"/>
    <col min="9994" max="9994" width="15.44140625" style="20" customWidth="1"/>
    <col min="9995" max="9995" width="15.6640625" style="20" customWidth="1"/>
    <col min="9996" max="9996" width="19.44140625" style="20" customWidth="1"/>
    <col min="9997" max="9997" width="15.6640625" style="20" customWidth="1"/>
    <col min="9998" max="9998" width="14.33203125" style="20" customWidth="1"/>
    <col min="9999" max="9999" width="15.6640625" style="20" customWidth="1"/>
    <col min="10000" max="10000" width="17.6640625" style="20" customWidth="1"/>
    <col min="10001" max="10001" width="19.6640625" style="20" customWidth="1"/>
    <col min="10002" max="10002" width="14.44140625" style="20" customWidth="1"/>
    <col min="10003" max="10238" width="9.33203125" style="20"/>
    <col min="10239" max="10239" width="12.109375" style="20" customWidth="1"/>
    <col min="10240" max="10240" width="30" style="20" customWidth="1"/>
    <col min="10241" max="10241" width="24.44140625" style="20" customWidth="1"/>
    <col min="10242" max="10242" width="17.109375" style="20" customWidth="1"/>
    <col min="10243" max="10243" width="15.33203125" style="20" customWidth="1"/>
    <col min="10244" max="10244" width="13.44140625" style="20" customWidth="1"/>
    <col min="10245" max="10246" width="12.6640625" style="20" customWidth="1"/>
    <col min="10247" max="10247" width="15" style="20" customWidth="1"/>
    <col min="10248" max="10248" width="16.6640625" style="20" customWidth="1"/>
    <col min="10249" max="10249" width="16.109375" style="20" customWidth="1"/>
    <col min="10250" max="10250" width="15.44140625" style="20" customWidth="1"/>
    <col min="10251" max="10251" width="15.6640625" style="20" customWidth="1"/>
    <col min="10252" max="10252" width="19.44140625" style="20" customWidth="1"/>
    <col min="10253" max="10253" width="15.6640625" style="20" customWidth="1"/>
    <col min="10254" max="10254" width="14.33203125" style="20" customWidth="1"/>
    <col min="10255" max="10255" width="15.6640625" style="20" customWidth="1"/>
    <col min="10256" max="10256" width="17.6640625" style="20" customWidth="1"/>
    <col min="10257" max="10257" width="19.6640625" style="20" customWidth="1"/>
    <col min="10258" max="10258" width="14.44140625" style="20" customWidth="1"/>
    <col min="10259" max="10494" width="9.33203125" style="20"/>
    <col min="10495" max="10495" width="12.109375" style="20" customWidth="1"/>
    <col min="10496" max="10496" width="30" style="20" customWidth="1"/>
    <col min="10497" max="10497" width="24.44140625" style="20" customWidth="1"/>
    <col min="10498" max="10498" width="17.109375" style="20" customWidth="1"/>
    <col min="10499" max="10499" width="15.33203125" style="20" customWidth="1"/>
    <col min="10500" max="10500" width="13.44140625" style="20" customWidth="1"/>
    <col min="10501" max="10502" width="12.6640625" style="20" customWidth="1"/>
    <col min="10503" max="10503" width="15" style="20" customWidth="1"/>
    <col min="10504" max="10504" width="16.6640625" style="20" customWidth="1"/>
    <col min="10505" max="10505" width="16.109375" style="20" customWidth="1"/>
    <col min="10506" max="10506" width="15.44140625" style="20" customWidth="1"/>
    <col min="10507" max="10507" width="15.6640625" style="20" customWidth="1"/>
    <col min="10508" max="10508" width="19.44140625" style="20" customWidth="1"/>
    <col min="10509" max="10509" width="15.6640625" style="20" customWidth="1"/>
    <col min="10510" max="10510" width="14.33203125" style="20" customWidth="1"/>
    <col min="10511" max="10511" width="15.6640625" style="20" customWidth="1"/>
    <col min="10512" max="10512" width="17.6640625" style="20" customWidth="1"/>
    <col min="10513" max="10513" width="19.6640625" style="20" customWidth="1"/>
    <col min="10514" max="10514" width="14.44140625" style="20" customWidth="1"/>
    <col min="10515" max="10750" width="9.33203125" style="20"/>
    <col min="10751" max="10751" width="12.109375" style="20" customWidth="1"/>
    <col min="10752" max="10752" width="30" style="20" customWidth="1"/>
    <col min="10753" max="10753" width="24.44140625" style="20" customWidth="1"/>
    <col min="10754" max="10754" width="17.109375" style="20" customWidth="1"/>
    <col min="10755" max="10755" width="15.33203125" style="20" customWidth="1"/>
    <col min="10756" max="10756" width="13.44140625" style="20" customWidth="1"/>
    <col min="10757" max="10758" width="12.6640625" style="20" customWidth="1"/>
    <col min="10759" max="10759" width="15" style="20" customWidth="1"/>
    <col min="10760" max="10760" width="16.6640625" style="20" customWidth="1"/>
    <col min="10761" max="10761" width="16.109375" style="20" customWidth="1"/>
    <col min="10762" max="10762" width="15.44140625" style="20" customWidth="1"/>
    <col min="10763" max="10763" width="15.6640625" style="20" customWidth="1"/>
    <col min="10764" max="10764" width="19.44140625" style="20" customWidth="1"/>
    <col min="10765" max="10765" width="15.6640625" style="20" customWidth="1"/>
    <col min="10766" max="10766" width="14.33203125" style="20" customWidth="1"/>
    <col min="10767" max="10767" width="15.6640625" style="20" customWidth="1"/>
    <col min="10768" max="10768" width="17.6640625" style="20" customWidth="1"/>
    <col min="10769" max="10769" width="19.6640625" style="20" customWidth="1"/>
    <col min="10770" max="10770" width="14.44140625" style="20" customWidth="1"/>
    <col min="10771" max="11006" width="9.33203125" style="20"/>
    <col min="11007" max="11007" width="12.109375" style="20" customWidth="1"/>
    <col min="11008" max="11008" width="30" style="20" customWidth="1"/>
    <col min="11009" max="11009" width="24.44140625" style="20" customWidth="1"/>
    <col min="11010" max="11010" width="17.109375" style="20" customWidth="1"/>
    <col min="11011" max="11011" width="15.33203125" style="20" customWidth="1"/>
    <col min="11012" max="11012" width="13.44140625" style="20" customWidth="1"/>
    <col min="11013" max="11014" width="12.6640625" style="20" customWidth="1"/>
    <col min="11015" max="11015" width="15" style="20" customWidth="1"/>
    <col min="11016" max="11016" width="16.6640625" style="20" customWidth="1"/>
    <col min="11017" max="11017" width="16.109375" style="20" customWidth="1"/>
    <col min="11018" max="11018" width="15.44140625" style="20" customWidth="1"/>
    <col min="11019" max="11019" width="15.6640625" style="20" customWidth="1"/>
    <col min="11020" max="11020" width="19.44140625" style="20" customWidth="1"/>
    <col min="11021" max="11021" width="15.6640625" style="20" customWidth="1"/>
    <col min="11022" max="11022" width="14.33203125" style="20" customWidth="1"/>
    <col min="11023" max="11023" width="15.6640625" style="20" customWidth="1"/>
    <col min="11024" max="11024" width="17.6640625" style="20" customWidth="1"/>
    <col min="11025" max="11025" width="19.6640625" style="20" customWidth="1"/>
    <col min="11026" max="11026" width="14.44140625" style="20" customWidth="1"/>
    <col min="11027" max="11262" width="9.33203125" style="20"/>
    <col min="11263" max="11263" width="12.109375" style="20" customWidth="1"/>
    <col min="11264" max="11264" width="30" style="20" customWidth="1"/>
    <col min="11265" max="11265" width="24.44140625" style="20" customWidth="1"/>
    <col min="11266" max="11266" width="17.109375" style="20" customWidth="1"/>
    <col min="11267" max="11267" width="15.33203125" style="20" customWidth="1"/>
    <col min="11268" max="11268" width="13.44140625" style="20" customWidth="1"/>
    <col min="11269" max="11270" width="12.6640625" style="20" customWidth="1"/>
    <col min="11271" max="11271" width="15" style="20" customWidth="1"/>
    <col min="11272" max="11272" width="16.6640625" style="20" customWidth="1"/>
    <col min="11273" max="11273" width="16.109375" style="20" customWidth="1"/>
    <col min="11274" max="11274" width="15.44140625" style="20" customWidth="1"/>
    <col min="11275" max="11275" width="15.6640625" style="20" customWidth="1"/>
    <col min="11276" max="11276" width="19.44140625" style="20" customWidth="1"/>
    <col min="11277" max="11277" width="15.6640625" style="20" customWidth="1"/>
    <col min="11278" max="11278" width="14.33203125" style="20" customWidth="1"/>
    <col min="11279" max="11279" width="15.6640625" style="20" customWidth="1"/>
    <col min="11280" max="11280" width="17.6640625" style="20" customWidth="1"/>
    <col min="11281" max="11281" width="19.6640625" style="20" customWidth="1"/>
    <col min="11282" max="11282" width="14.44140625" style="20" customWidth="1"/>
    <col min="11283" max="11518" width="9.33203125" style="20"/>
    <col min="11519" max="11519" width="12.109375" style="20" customWidth="1"/>
    <col min="11520" max="11520" width="30" style="20" customWidth="1"/>
    <col min="11521" max="11521" width="24.44140625" style="20" customWidth="1"/>
    <col min="11522" max="11522" width="17.109375" style="20" customWidth="1"/>
    <col min="11523" max="11523" width="15.33203125" style="20" customWidth="1"/>
    <col min="11524" max="11524" width="13.44140625" style="20" customWidth="1"/>
    <col min="11525" max="11526" width="12.6640625" style="20" customWidth="1"/>
    <col min="11527" max="11527" width="15" style="20" customWidth="1"/>
    <col min="11528" max="11528" width="16.6640625" style="20" customWidth="1"/>
    <col min="11529" max="11529" width="16.109375" style="20" customWidth="1"/>
    <col min="11530" max="11530" width="15.44140625" style="20" customWidth="1"/>
    <col min="11531" max="11531" width="15.6640625" style="20" customWidth="1"/>
    <col min="11532" max="11532" width="19.44140625" style="20" customWidth="1"/>
    <col min="11533" max="11533" width="15.6640625" style="20" customWidth="1"/>
    <col min="11534" max="11534" width="14.33203125" style="20" customWidth="1"/>
    <col min="11535" max="11535" width="15.6640625" style="20" customWidth="1"/>
    <col min="11536" max="11536" width="17.6640625" style="20" customWidth="1"/>
    <col min="11537" max="11537" width="19.6640625" style="20" customWidth="1"/>
    <col min="11538" max="11538" width="14.44140625" style="20" customWidth="1"/>
    <col min="11539" max="11774" width="9.33203125" style="20"/>
    <col min="11775" max="11775" width="12.109375" style="20" customWidth="1"/>
    <col min="11776" max="11776" width="30" style="20" customWidth="1"/>
    <col min="11777" max="11777" width="24.44140625" style="20" customWidth="1"/>
    <col min="11778" max="11778" width="17.109375" style="20" customWidth="1"/>
    <col min="11779" max="11779" width="15.33203125" style="20" customWidth="1"/>
    <col min="11780" max="11780" width="13.44140625" style="20" customWidth="1"/>
    <col min="11781" max="11782" width="12.6640625" style="20" customWidth="1"/>
    <col min="11783" max="11783" width="15" style="20" customWidth="1"/>
    <col min="11784" max="11784" width="16.6640625" style="20" customWidth="1"/>
    <col min="11785" max="11785" width="16.109375" style="20" customWidth="1"/>
    <col min="11786" max="11786" width="15.44140625" style="20" customWidth="1"/>
    <col min="11787" max="11787" width="15.6640625" style="20" customWidth="1"/>
    <col min="11788" max="11788" width="19.44140625" style="20" customWidth="1"/>
    <col min="11789" max="11789" width="15.6640625" style="20" customWidth="1"/>
    <col min="11790" max="11790" width="14.33203125" style="20" customWidth="1"/>
    <col min="11791" max="11791" width="15.6640625" style="20" customWidth="1"/>
    <col min="11792" max="11792" width="17.6640625" style="20" customWidth="1"/>
    <col min="11793" max="11793" width="19.6640625" style="20" customWidth="1"/>
    <col min="11794" max="11794" width="14.44140625" style="20" customWidth="1"/>
    <col min="11795" max="12030" width="9.33203125" style="20"/>
    <col min="12031" max="12031" width="12.109375" style="20" customWidth="1"/>
    <col min="12032" max="12032" width="30" style="20" customWidth="1"/>
    <col min="12033" max="12033" width="24.44140625" style="20" customWidth="1"/>
    <col min="12034" max="12034" width="17.109375" style="20" customWidth="1"/>
    <col min="12035" max="12035" width="15.33203125" style="20" customWidth="1"/>
    <col min="12036" max="12036" width="13.44140625" style="20" customWidth="1"/>
    <col min="12037" max="12038" width="12.6640625" style="20" customWidth="1"/>
    <col min="12039" max="12039" width="15" style="20" customWidth="1"/>
    <col min="12040" max="12040" width="16.6640625" style="20" customWidth="1"/>
    <col min="12041" max="12041" width="16.109375" style="20" customWidth="1"/>
    <col min="12042" max="12042" width="15.44140625" style="20" customWidth="1"/>
    <col min="12043" max="12043" width="15.6640625" style="20" customWidth="1"/>
    <col min="12044" max="12044" width="19.44140625" style="20" customWidth="1"/>
    <col min="12045" max="12045" width="15.6640625" style="20" customWidth="1"/>
    <col min="12046" max="12046" width="14.33203125" style="20" customWidth="1"/>
    <col min="12047" max="12047" width="15.6640625" style="20" customWidth="1"/>
    <col min="12048" max="12048" width="17.6640625" style="20" customWidth="1"/>
    <col min="12049" max="12049" width="19.6640625" style="20" customWidth="1"/>
    <col min="12050" max="12050" width="14.44140625" style="20" customWidth="1"/>
    <col min="12051" max="12286" width="9.33203125" style="20"/>
    <col min="12287" max="12287" width="12.109375" style="20" customWidth="1"/>
    <col min="12288" max="12288" width="30" style="20" customWidth="1"/>
    <col min="12289" max="12289" width="24.44140625" style="20" customWidth="1"/>
    <col min="12290" max="12290" width="17.109375" style="20" customWidth="1"/>
    <col min="12291" max="12291" width="15.33203125" style="20" customWidth="1"/>
    <col min="12292" max="12292" width="13.44140625" style="20" customWidth="1"/>
    <col min="12293" max="12294" width="12.6640625" style="20" customWidth="1"/>
    <col min="12295" max="12295" width="15" style="20" customWidth="1"/>
    <col min="12296" max="12296" width="16.6640625" style="20" customWidth="1"/>
    <col min="12297" max="12297" width="16.109375" style="20" customWidth="1"/>
    <col min="12298" max="12298" width="15.44140625" style="20" customWidth="1"/>
    <col min="12299" max="12299" width="15.6640625" style="20" customWidth="1"/>
    <col min="12300" max="12300" width="19.44140625" style="20" customWidth="1"/>
    <col min="12301" max="12301" width="15.6640625" style="20" customWidth="1"/>
    <col min="12302" max="12302" width="14.33203125" style="20" customWidth="1"/>
    <col min="12303" max="12303" width="15.6640625" style="20" customWidth="1"/>
    <col min="12304" max="12304" width="17.6640625" style="20" customWidth="1"/>
    <col min="12305" max="12305" width="19.6640625" style="20" customWidth="1"/>
    <col min="12306" max="12306" width="14.44140625" style="20" customWidth="1"/>
    <col min="12307" max="12542" width="9.33203125" style="20"/>
    <col min="12543" max="12543" width="12.109375" style="20" customWidth="1"/>
    <col min="12544" max="12544" width="30" style="20" customWidth="1"/>
    <col min="12545" max="12545" width="24.44140625" style="20" customWidth="1"/>
    <col min="12546" max="12546" width="17.109375" style="20" customWidth="1"/>
    <col min="12547" max="12547" width="15.33203125" style="20" customWidth="1"/>
    <col min="12548" max="12548" width="13.44140625" style="20" customWidth="1"/>
    <col min="12549" max="12550" width="12.6640625" style="20" customWidth="1"/>
    <col min="12551" max="12551" width="15" style="20" customWidth="1"/>
    <col min="12552" max="12552" width="16.6640625" style="20" customWidth="1"/>
    <col min="12553" max="12553" width="16.109375" style="20" customWidth="1"/>
    <col min="12554" max="12554" width="15.44140625" style="20" customWidth="1"/>
    <col min="12555" max="12555" width="15.6640625" style="20" customWidth="1"/>
    <col min="12556" max="12556" width="19.44140625" style="20" customWidth="1"/>
    <col min="12557" max="12557" width="15.6640625" style="20" customWidth="1"/>
    <col min="12558" max="12558" width="14.33203125" style="20" customWidth="1"/>
    <col min="12559" max="12559" width="15.6640625" style="20" customWidth="1"/>
    <col min="12560" max="12560" width="17.6640625" style="20" customWidth="1"/>
    <col min="12561" max="12561" width="19.6640625" style="20" customWidth="1"/>
    <col min="12562" max="12562" width="14.44140625" style="20" customWidth="1"/>
    <col min="12563" max="12798" width="9.33203125" style="20"/>
    <col min="12799" max="12799" width="12.109375" style="20" customWidth="1"/>
    <col min="12800" max="12800" width="30" style="20" customWidth="1"/>
    <col min="12801" max="12801" width="24.44140625" style="20" customWidth="1"/>
    <col min="12802" max="12802" width="17.109375" style="20" customWidth="1"/>
    <col min="12803" max="12803" width="15.33203125" style="20" customWidth="1"/>
    <col min="12804" max="12804" width="13.44140625" style="20" customWidth="1"/>
    <col min="12805" max="12806" width="12.6640625" style="20" customWidth="1"/>
    <col min="12807" max="12807" width="15" style="20" customWidth="1"/>
    <col min="12808" max="12808" width="16.6640625" style="20" customWidth="1"/>
    <col min="12809" max="12809" width="16.109375" style="20" customWidth="1"/>
    <col min="12810" max="12810" width="15.44140625" style="20" customWidth="1"/>
    <col min="12811" max="12811" width="15.6640625" style="20" customWidth="1"/>
    <col min="12812" max="12812" width="19.44140625" style="20" customWidth="1"/>
    <col min="12813" max="12813" width="15.6640625" style="20" customWidth="1"/>
    <col min="12814" max="12814" width="14.33203125" style="20" customWidth="1"/>
    <col min="12815" max="12815" width="15.6640625" style="20" customWidth="1"/>
    <col min="12816" max="12816" width="17.6640625" style="20" customWidth="1"/>
    <col min="12817" max="12817" width="19.6640625" style="20" customWidth="1"/>
    <col min="12818" max="12818" width="14.44140625" style="20" customWidth="1"/>
    <col min="12819" max="13054" width="9.33203125" style="20"/>
    <col min="13055" max="13055" width="12.109375" style="20" customWidth="1"/>
    <col min="13056" max="13056" width="30" style="20" customWidth="1"/>
    <col min="13057" max="13057" width="24.44140625" style="20" customWidth="1"/>
    <col min="13058" max="13058" width="17.109375" style="20" customWidth="1"/>
    <col min="13059" max="13059" width="15.33203125" style="20" customWidth="1"/>
    <col min="13060" max="13060" width="13.44140625" style="20" customWidth="1"/>
    <col min="13061" max="13062" width="12.6640625" style="20" customWidth="1"/>
    <col min="13063" max="13063" width="15" style="20" customWidth="1"/>
    <col min="13064" max="13064" width="16.6640625" style="20" customWidth="1"/>
    <col min="13065" max="13065" width="16.109375" style="20" customWidth="1"/>
    <col min="13066" max="13066" width="15.44140625" style="20" customWidth="1"/>
    <col min="13067" max="13067" width="15.6640625" style="20" customWidth="1"/>
    <col min="13068" max="13068" width="19.44140625" style="20" customWidth="1"/>
    <col min="13069" max="13069" width="15.6640625" style="20" customWidth="1"/>
    <col min="13070" max="13070" width="14.33203125" style="20" customWidth="1"/>
    <col min="13071" max="13071" width="15.6640625" style="20" customWidth="1"/>
    <col min="13072" max="13072" width="17.6640625" style="20" customWidth="1"/>
    <col min="13073" max="13073" width="19.6640625" style="20" customWidth="1"/>
    <col min="13074" max="13074" width="14.44140625" style="20" customWidth="1"/>
    <col min="13075" max="13310" width="9.33203125" style="20"/>
    <col min="13311" max="13311" width="12.109375" style="20" customWidth="1"/>
    <col min="13312" max="13312" width="30" style="20" customWidth="1"/>
    <col min="13313" max="13313" width="24.44140625" style="20" customWidth="1"/>
    <col min="13314" max="13314" width="17.109375" style="20" customWidth="1"/>
    <col min="13315" max="13315" width="15.33203125" style="20" customWidth="1"/>
    <col min="13316" max="13316" width="13.44140625" style="20" customWidth="1"/>
    <col min="13317" max="13318" width="12.6640625" style="20" customWidth="1"/>
    <col min="13319" max="13319" width="15" style="20" customWidth="1"/>
    <col min="13320" max="13320" width="16.6640625" style="20" customWidth="1"/>
    <col min="13321" max="13321" width="16.109375" style="20" customWidth="1"/>
    <col min="13322" max="13322" width="15.44140625" style="20" customWidth="1"/>
    <col min="13323" max="13323" width="15.6640625" style="20" customWidth="1"/>
    <col min="13324" max="13324" width="19.44140625" style="20" customWidth="1"/>
    <col min="13325" max="13325" width="15.6640625" style="20" customWidth="1"/>
    <col min="13326" max="13326" width="14.33203125" style="20" customWidth="1"/>
    <col min="13327" max="13327" width="15.6640625" style="20" customWidth="1"/>
    <col min="13328" max="13328" width="17.6640625" style="20" customWidth="1"/>
    <col min="13329" max="13329" width="19.6640625" style="20" customWidth="1"/>
    <col min="13330" max="13330" width="14.44140625" style="20" customWidth="1"/>
    <col min="13331" max="13566" width="9.33203125" style="20"/>
    <col min="13567" max="13567" width="12.109375" style="20" customWidth="1"/>
    <col min="13568" max="13568" width="30" style="20" customWidth="1"/>
    <col min="13569" max="13569" width="24.44140625" style="20" customWidth="1"/>
    <col min="13570" max="13570" width="17.109375" style="20" customWidth="1"/>
    <col min="13571" max="13571" width="15.33203125" style="20" customWidth="1"/>
    <col min="13572" max="13572" width="13.44140625" style="20" customWidth="1"/>
    <col min="13573" max="13574" width="12.6640625" style="20" customWidth="1"/>
    <col min="13575" max="13575" width="15" style="20" customWidth="1"/>
    <col min="13576" max="13576" width="16.6640625" style="20" customWidth="1"/>
    <col min="13577" max="13577" width="16.109375" style="20" customWidth="1"/>
    <col min="13578" max="13578" width="15.44140625" style="20" customWidth="1"/>
    <col min="13579" max="13579" width="15.6640625" style="20" customWidth="1"/>
    <col min="13580" max="13580" width="19.44140625" style="20" customWidth="1"/>
    <col min="13581" max="13581" width="15.6640625" style="20" customWidth="1"/>
    <col min="13582" max="13582" width="14.33203125" style="20" customWidth="1"/>
    <col min="13583" max="13583" width="15.6640625" style="20" customWidth="1"/>
    <col min="13584" max="13584" width="17.6640625" style="20" customWidth="1"/>
    <col min="13585" max="13585" width="19.6640625" style="20" customWidth="1"/>
    <col min="13586" max="13586" width="14.44140625" style="20" customWidth="1"/>
    <col min="13587" max="13822" width="9.33203125" style="20"/>
    <col min="13823" max="13823" width="12.109375" style="20" customWidth="1"/>
    <col min="13824" max="13824" width="30" style="20" customWidth="1"/>
    <col min="13825" max="13825" width="24.44140625" style="20" customWidth="1"/>
    <col min="13826" max="13826" width="17.109375" style="20" customWidth="1"/>
    <col min="13827" max="13827" width="15.33203125" style="20" customWidth="1"/>
    <col min="13828" max="13828" width="13.44140625" style="20" customWidth="1"/>
    <col min="13829" max="13830" width="12.6640625" style="20" customWidth="1"/>
    <col min="13831" max="13831" width="15" style="20" customWidth="1"/>
    <col min="13832" max="13832" width="16.6640625" style="20" customWidth="1"/>
    <col min="13833" max="13833" width="16.109375" style="20" customWidth="1"/>
    <col min="13834" max="13834" width="15.44140625" style="20" customWidth="1"/>
    <col min="13835" max="13835" width="15.6640625" style="20" customWidth="1"/>
    <col min="13836" max="13836" width="19.44140625" style="20" customWidth="1"/>
    <col min="13837" max="13837" width="15.6640625" style="20" customWidth="1"/>
    <col min="13838" max="13838" width="14.33203125" style="20" customWidth="1"/>
    <col min="13839" max="13839" width="15.6640625" style="20" customWidth="1"/>
    <col min="13840" max="13840" width="17.6640625" style="20" customWidth="1"/>
    <col min="13841" max="13841" width="19.6640625" style="20" customWidth="1"/>
    <col min="13842" max="13842" width="14.44140625" style="20" customWidth="1"/>
    <col min="13843" max="14078" width="9.33203125" style="20"/>
    <col min="14079" max="14079" width="12.109375" style="20" customWidth="1"/>
    <col min="14080" max="14080" width="30" style="20" customWidth="1"/>
    <col min="14081" max="14081" width="24.44140625" style="20" customWidth="1"/>
    <col min="14082" max="14082" width="17.109375" style="20" customWidth="1"/>
    <col min="14083" max="14083" width="15.33203125" style="20" customWidth="1"/>
    <col min="14084" max="14084" width="13.44140625" style="20" customWidth="1"/>
    <col min="14085" max="14086" width="12.6640625" style="20" customWidth="1"/>
    <col min="14087" max="14087" width="15" style="20" customWidth="1"/>
    <col min="14088" max="14088" width="16.6640625" style="20" customWidth="1"/>
    <col min="14089" max="14089" width="16.109375" style="20" customWidth="1"/>
    <col min="14090" max="14090" width="15.44140625" style="20" customWidth="1"/>
    <col min="14091" max="14091" width="15.6640625" style="20" customWidth="1"/>
    <col min="14092" max="14092" width="19.44140625" style="20" customWidth="1"/>
    <col min="14093" max="14093" width="15.6640625" style="20" customWidth="1"/>
    <col min="14094" max="14094" width="14.33203125" style="20" customWidth="1"/>
    <col min="14095" max="14095" width="15.6640625" style="20" customWidth="1"/>
    <col min="14096" max="14096" width="17.6640625" style="20" customWidth="1"/>
    <col min="14097" max="14097" width="19.6640625" style="20" customWidth="1"/>
    <col min="14098" max="14098" width="14.44140625" style="20" customWidth="1"/>
    <col min="14099" max="14334" width="9.33203125" style="20"/>
    <col min="14335" max="14335" width="12.109375" style="20" customWidth="1"/>
    <col min="14336" max="14336" width="30" style="20" customWidth="1"/>
    <col min="14337" max="14337" width="24.44140625" style="20" customWidth="1"/>
    <col min="14338" max="14338" width="17.109375" style="20" customWidth="1"/>
    <col min="14339" max="14339" width="15.33203125" style="20" customWidth="1"/>
    <col min="14340" max="14340" width="13.44140625" style="20" customWidth="1"/>
    <col min="14341" max="14342" width="12.6640625" style="20" customWidth="1"/>
    <col min="14343" max="14343" width="15" style="20" customWidth="1"/>
    <col min="14344" max="14344" width="16.6640625" style="20" customWidth="1"/>
    <col min="14345" max="14345" width="16.109375" style="20" customWidth="1"/>
    <col min="14346" max="14346" width="15.44140625" style="20" customWidth="1"/>
    <col min="14347" max="14347" width="15.6640625" style="20" customWidth="1"/>
    <col min="14348" max="14348" width="19.44140625" style="20" customWidth="1"/>
    <col min="14349" max="14349" width="15.6640625" style="20" customWidth="1"/>
    <col min="14350" max="14350" width="14.33203125" style="20" customWidth="1"/>
    <col min="14351" max="14351" width="15.6640625" style="20" customWidth="1"/>
    <col min="14352" max="14352" width="17.6640625" style="20" customWidth="1"/>
    <col min="14353" max="14353" width="19.6640625" style="20" customWidth="1"/>
    <col min="14354" max="14354" width="14.44140625" style="20" customWidth="1"/>
    <col min="14355" max="14590" width="9.33203125" style="20"/>
    <col min="14591" max="14591" width="12.109375" style="20" customWidth="1"/>
    <col min="14592" max="14592" width="30" style="20" customWidth="1"/>
    <col min="14593" max="14593" width="24.44140625" style="20" customWidth="1"/>
    <col min="14594" max="14594" width="17.109375" style="20" customWidth="1"/>
    <col min="14595" max="14595" width="15.33203125" style="20" customWidth="1"/>
    <col min="14596" max="14596" width="13.44140625" style="20" customWidth="1"/>
    <col min="14597" max="14598" width="12.6640625" style="20" customWidth="1"/>
    <col min="14599" max="14599" width="15" style="20" customWidth="1"/>
    <col min="14600" max="14600" width="16.6640625" style="20" customWidth="1"/>
    <col min="14601" max="14601" width="16.109375" style="20" customWidth="1"/>
    <col min="14602" max="14602" width="15.44140625" style="20" customWidth="1"/>
    <col min="14603" max="14603" width="15.6640625" style="20" customWidth="1"/>
    <col min="14604" max="14604" width="19.44140625" style="20" customWidth="1"/>
    <col min="14605" max="14605" width="15.6640625" style="20" customWidth="1"/>
    <col min="14606" max="14606" width="14.33203125" style="20" customWidth="1"/>
    <col min="14607" max="14607" width="15.6640625" style="20" customWidth="1"/>
    <col min="14608" max="14608" width="17.6640625" style="20" customWidth="1"/>
    <col min="14609" max="14609" width="19.6640625" style="20" customWidth="1"/>
    <col min="14610" max="14610" width="14.44140625" style="20" customWidth="1"/>
    <col min="14611" max="14846" width="9.33203125" style="20"/>
    <col min="14847" max="14847" width="12.109375" style="20" customWidth="1"/>
    <col min="14848" max="14848" width="30" style="20" customWidth="1"/>
    <col min="14849" max="14849" width="24.44140625" style="20" customWidth="1"/>
    <col min="14850" max="14850" width="17.109375" style="20" customWidth="1"/>
    <col min="14851" max="14851" width="15.33203125" style="20" customWidth="1"/>
    <col min="14852" max="14852" width="13.44140625" style="20" customWidth="1"/>
    <col min="14853" max="14854" width="12.6640625" style="20" customWidth="1"/>
    <col min="14855" max="14855" width="15" style="20" customWidth="1"/>
    <col min="14856" max="14856" width="16.6640625" style="20" customWidth="1"/>
    <col min="14857" max="14857" width="16.109375" style="20" customWidth="1"/>
    <col min="14858" max="14858" width="15.44140625" style="20" customWidth="1"/>
    <col min="14859" max="14859" width="15.6640625" style="20" customWidth="1"/>
    <col min="14860" max="14860" width="19.44140625" style="20" customWidth="1"/>
    <col min="14861" max="14861" width="15.6640625" style="20" customWidth="1"/>
    <col min="14862" max="14862" width="14.33203125" style="20" customWidth="1"/>
    <col min="14863" max="14863" width="15.6640625" style="20" customWidth="1"/>
    <col min="14864" max="14864" width="17.6640625" style="20" customWidth="1"/>
    <col min="14865" max="14865" width="19.6640625" style="20" customWidth="1"/>
    <col min="14866" max="14866" width="14.44140625" style="20" customWidth="1"/>
    <col min="14867" max="15102" width="9.33203125" style="20"/>
    <col min="15103" max="15103" width="12.109375" style="20" customWidth="1"/>
    <col min="15104" max="15104" width="30" style="20" customWidth="1"/>
    <col min="15105" max="15105" width="24.44140625" style="20" customWidth="1"/>
    <col min="15106" max="15106" width="17.109375" style="20" customWidth="1"/>
    <col min="15107" max="15107" width="15.33203125" style="20" customWidth="1"/>
    <col min="15108" max="15108" width="13.44140625" style="20" customWidth="1"/>
    <col min="15109" max="15110" width="12.6640625" style="20" customWidth="1"/>
    <col min="15111" max="15111" width="15" style="20" customWidth="1"/>
    <col min="15112" max="15112" width="16.6640625" style="20" customWidth="1"/>
    <col min="15113" max="15113" width="16.109375" style="20" customWidth="1"/>
    <col min="15114" max="15114" width="15.44140625" style="20" customWidth="1"/>
    <col min="15115" max="15115" width="15.6640625" style="20" customWidth="1"/>
    <col min="15116" max="15116" width="19.44140625" style="20" customWidth="1"/>
    <col min="15117" max="15117" width="15.6640625" style="20" customWidth="1"/>
    <col min="15118" max="15118" width="14.33203125" style="20" customWidth="1"/>
    <col min="15119" max="15119" width="15.6640625" style="20" customWidth="1"/>
    <col min="15120" max="15120" width="17.6640625" style="20" customWidth="1"/>
    <col min="15121" max="15121" width="19.6640625" style="20" customWidth="1"/>
    <col min="15122" max="15122" width="14.44140625" style="20" customWidth="1"/>
    <col min="15123" max="15358" width="9.33203125" style="20"/>
    <col min="15359" max="15359" width="12.109375" style="20" customWidth="1"/>
    <col min="15360" max="15360" width="30" style="20" customWidth="1"/>
    <col min="15361" max="15361" width="24.44140625" style="20" customWidth="1"/>
    <col min="15362" max="15362" width="17.109375" style="20" customWidth="1"/>
    <col min="15363" max="15363" width="15.33203125" style="20" customWidth="1"/>
    <col min="15364" max="15364" width="13.44140625" style="20" customWidth="1"/>
    <col min="15365" max="15366" width="12.6640625" style="20" customWidth="1"/>
    <col min="15367" max="15367" width="15" style="20" customWidth="1"/>
    <col min="15368" max="15368" width="16.6640625" style="20" customWidth="1"/>
    <col min="15369" max="15369" width="16.109375" style="20" customWidth="1"/>
    <col min="15370" max="15370" width="15.44140625" style="20" customWidth="1"/>
    <col min="15371" max="15371" width="15.6640625" style="20" customWidth="1"/>
    <col min="15372" max="15372" width="19.44140625" style="20" customWidth="1"/>
    <col min="15373" max="15373" width="15.6640625" style="20" customWidth="1"/>
    <col min="15374" max="15374" width="14.33203125" style="20" customWidth="1"/>
    <col min="15375" max="15375" width="15.6640625" style="20" customWidth="1"/>
    <col min="15376" max="15376" width="17.6640625" style="20" customWidth="1"/>
    <col min="15377" max="15377" width="19.6640625" style="20" customWidth="1"/>
    <col min="15378" max="15378" width="14.44140625" style="20" customWidth="1"/>
    <col min="15379" max="15614" width="9.33203125" style="20"/>
    <col min="15615" max="15615" width="12.109375" style="20" customWidth="1"/>
    <col min="15616" max="15616" width="30" style="20" customWidth="1"/>
    <col min="15617" max="15617" width="24.44140625" style="20" customWidth="1"/>
    <col min="15618" max="15618" width="17.109375" style="20" customWidth="1"/>
    <col min="15619" max="15619" width="15.33203125" style="20" customWidth="1"/>
    <col min="15620" max="15620" width="13.44140625" style="20" customWidth="1"/>
    <col min="15621" max="15622" width="12.6640625" style="20" customWidth="1"/>
    <col min="15623" max="15623" width="15" style="20" customWidth="1"/>
    <col min="15624" max="15624" width="16.6640625" style="20" customWidth="1"/>
    <col min="15625" max="15625" width="16.109375" style="20" customWidth="1"/>
    <col min="15626" max="15626" width="15.44140625" style="20" customWidth="1"/>
    <col min="15627" max="15627" width="15.6640625" style="20" customWidth="1"/>
    <col min="15628" max="15628" width="19.44140625" style="20" customWidth="1"/>
    <col min="15629" max="15629" width="15.6640625" style="20" customWidth="1"/>
    <col min="15630" max="15630" width="14.33203125" style="20" customWidth="1"/>
    <col min="15631" max="15631" width="15.6640625" style="20" customWidth="1"/>
    <col min="15632" max="15632" width="17.6640625" style="20" customWidth="1"/>
    <col min="15633" max="15633" width="19.6640625" style="20" customWidth="1"/>
    <col min="15634" max="15634" width="14.44140625" style="20" customWidth="1"/>
    <col min="15635" max="15870" width="9.33203125" style="20"/>
    <col min="15871" max="15871" width="12.109375" style="20" customWidth="1"/>
    <col min="15872" max="15872" width="30" style="20" customWidth="1"/>
    <col min="15873" max="15873" width="24.44140625" style="20" customWidth="1"/>
    <col min="15874" max="15874" width="17.109375" style="20" customWidth="1"/>
    <col min="15875" max="15875" width="15.33203125" style="20" customWidth="1"/>
    <col min="15876" max="15876" width="13.44140625" style="20" customWidth="1"/>
    <col min="15877" max="15878" width="12.6640625" style="20" customWidth="1"/>
    <col min="15879" max="15879" width="15" style="20" customWidth="1"/>
    <col min="15880" max="15880" width="16.6640625" style="20" customWidth="1"/>
    <col min="15881" max="15881" width="16.109375" style="20" customWidth="1"/>
    <col min="15882" max="15882" width="15.44140625" style="20" customWidth="1"/>
    <col min="15883" max="15883" width="15.6640625" style="20" customWidth="1"/>
    <col min="15884" max="15884" width="19.44140625" style="20" customWidth="1"/>
    <col min="15885" max="15885" width="15.6640625" style="20" customWidth="1"/>
    <col min="15886" max="15886" width="14.33203125" style="20" customWidth="1"/>
    <col min="15887" max="15887" width="15.6640625" style="20" customWidth="1"/>
    <col min="15888" max="15888" width="17.6640625" style="20" customWidth="1"/>
    <col min="15889" max="15889" width="19.6640625" style="20" customWidth="1"/>
    <col min="15890" max="15890" width="14.44140625" style="20" customWidth="1"/>
    <col min="15891" max="16126" width="9.33203125" style="20"/>
    <col min="16127" max="16127" width="12.109375" style="20" customWidth="1"/>
    <col min="16128" max="16128" width="30" style="20" customWidth="1"/>
    <col min="16129" max="16129" width="24.44140625" style="20" customWidth="1"/>
    <col min="16130" max="16130" width="17.109375" style="20" customWidth="1"/>
    <col min="16131" max="16131" width="15.33203125" style="20" customWidth="1"/>
    <col min="16132" max="16132" width="13.44140625" style="20" customWidth="1"/>
    <col min="16133" max="16134" width="12.6640625" style="20" customWidth="1"/>
    <col min="16135" max="16135" width="15" style="20" customWidth="1"/>
    <col min="16136" max="16136" width="16.6640625" style="20" customWidth="1"/>
    <col min="16137" max="16137" width="16.109375" style="20" customWidth="1"/>
    <col min="16138" max="16138" width="15.44140625" style="20" customWidth="1"/>
    <col min="16139" max="16139" width="15.6640625" style="20" customWidth="1"/>
    <col min="16140" max="16140" width="19.44140625" style="20" customWidth="1"/>
    <col min="16141" max="16141" width="15.6640625" style="20" customWidth="1"/>
    <col min="16142" max="16142" width="14.33203125" style="20" customWidth="1"/>
    <col min="16143" max="16143" width="15.6640625" style="20" customWidth="1"/>
    <col min="16144" max="16144" width="17.6640625" style="20" customWidth="1"/>
    <col min="16145" max="16145" width="19.6640625" style="20" customWidth="1"/>
    <col min="16146" max="16146" width="14.44140625" style="20" customWidth="1"/>
    <col min="16147" max="16384" width="9.33203125" style="20"/>
  </cols>
  <sheetData>
    <row r="1" spans="2:25" x14ac:dyDescent="0.3">
      <c r="L1" s="20" t="s">
        <v>115</v>
      </c>
    </row>
    <row r="3" spans="2:25" ht="15.5" x14ac:dyDescent="0.35">
      <c r="B3" s="115" t="s">
        <v>114</v>
      </c>
      <c r="C3" s="21"/>
      <c r="D3" s="21"/>
      <c r="E3" s="21"/>
      <c r="F3" s="21"/>
      <c r="G3" s="21"/>
      <c r="H3" s="21"/>
      <c r="I3" s="21"/>
      <c r="J3" s="21"/>
      <c r="K3" s="21"/>
      <c r="L3" s="21"/>
      <c r="M3" s="21"/>
      <c r="N3" s="21"/>
      <c r="O3" s="21"/>
      <c r="P3" s="21"/>
      <c r="Q3" s="21"/>
      <c r="R3" s="21"/>
      <c r="S3" s="21"/>
      <c r="U3" s="51"/>
      <c r="V3" s="52"/>
      <c r="W3" s="52"/>
      <c r="X3" s="52"/>
      <c r="Y3" s="22">
        <v>0.10440000000000001</v>
      </c>
    </row>
    <row r="4" spans="2:25" ht="21.75" customHeight="1" x14ac:dyDescent="0.35">
      <c r="B4" s="21"/>
      <c r="C4" s="21"/>
      <c r="D4" s="21"/>
      <c r="E4" s="21"/>
      <c r="F4" s="21"/>
      <c r="G4" s="21"/>
      <c r="H4" s="140" t="s">
        <v>52</v>
      </c>
      <c r="I4" s="140"/>
      <c r="J4" s="140"/>
      <c r="K4" s="21"/>
      <c r="L4" s="21"/>
      <c r="M4" s="21"/>
      <c r="N4" s="21"/>
      <c r="O4" s="21"/>
      <c r="P4" s="21"/>
      <c r="Q4" s="21"/>
      <c r="R4" s="21"/>
      <c r="S4" s="21"/>
      <c r="U4" s="51"/>
      <c r="V4" s="52"/>
      <c r="W4" s="52"/>
      <c r="X4" s="52"/>
      <c r="Y4" s="22"/>
    </row>
    <row r="5" spans="2:25" ht="12" customHeight="1" thickBot="1" x14ac:dyDescent="0.35">
      <c r="B5" s="141"/>
      <c r="C5" s="141"/>
      <c r="D5" s="141"/>
      <c r="E5" s="141"/>
      <c r="F5" s="141"/>
      <c r="G5" s="141"/>
      <c r="H5" s="141"/>
      <c r="I5" s="141"/>
      <c r="J5" s="141"/>
      <c r="K5" s="141"/>
      <c r="L5" s="141"/>
      <c r="M5" s="141"/>
      <c r="N5" s="141"/>
      <c r="O5" s="141"/>
      <c r="P5" s="141"/>
      <c r="Q5" s="141"/>
      <c r="R5" s="141"/>
      <c r="U5" s="51"/>
      <c r="V5" s="52"/>
      <c r="W5" s="52"/>
      <c r="X5" s="52"/>
      <c r="Y5" s="22">
        <v>0.1235</v>
      </c>
    </row>
    <row r="6" spans="2:25" ht="30" customHeight="1" thickBot="1" x14ac:dyDescent="0.35">
      <c r="B6" s="144" t="s">
        <v>58</v>
      </c>
      <c r="C6" s="145"/>
      <c r="D6" s="145"/>
      <c r="E6" s="145"/>
      <c r="F6" s="145"/>
      <c r="G6" s="145"/>
      <c r="H6" s="146"/>
      <c r="I6" s="147"/>
      <c r="J6" s="147"/>
      <c r="K6" s="147"/>
      <c r="L6" s="147"/>
      <c r="M6" s="148"/>
      <c r="N6" s="24"/>
      <c r="O6" s="24"/>
      <c r="P6" s="24"/>
      <c r="Q6" s="24"/>
      <c r="R6" s="24"/>
      <c r="S6" s="25"/>
      <c r="U6" s="51"/>
      <c r="V6" s="52"/>
      <c r="W6" s="52"/>
      <c r="X6" s="52"/>
      <c r="Y6" s="22">
        <v>0.17249999999999999</v>
      </c>
    </row>
    <row r="7" spans="2:25" ht="11.25" customHeight="1" x14ac:dyDescent="0.3">
      <c r="B7" s="26"/>
      <c r="C7" s="26"/>
      <c r="D7" s="26"/>
      <c r="E7" s="26"/>
      <c r="F7" s="26"/>
      <c r="G7" s="26"/>
      <c r="H7" s="26"/>
      <c r="I7" s="26"/>
      <c r="J7" s="24"/>
      <c r="K7" s="24"/>
      <c r="L7" s="24"/>
      <c r="M7" s="24"/>
      <c r="N7" s="24"/>
      <c r="O7" s="24"/>
      <c r="P7" s="24"/>
      <c r="Q7" s="24"/>
      <c r="R7" s="24"/>
      <c r="U7" s="51"/>
      <c r="V7" s="52"/>
      <c r="W7" s="52"/>
      <c r="X7" s="52"/>
      <c r="Y7" s="22">
        <v>0.18890000000000001</v>
      </c>
    </row>
    <row r="8" spans="2:25" ht="14.15" customHeight="1" x14ac:dyDescent="0.3">
      <c r="B8" s="141" t="s">
        <v>76</v>
      </c>
      <c r="C8" s="141"/>
      <c r="D8" s="141"/>
      <c r="E8" s="141"/>
      <c r="F8" s="141"/>
      <c r="G8" s="141"/>
      <c r="H8" s="141"/>
      <c r="I8" s="141"/>
      <c r="J8" s="141"/>
      <c r="K8" s="141"/>
      <c r="L8" s="141"/>
      <c r="M8" s="141"/>
      <c r="N8" s="141"/>
      <c r="O8" s="141"/>
      <c r="P8" s="141"/>
      <c r="Q8" s="141"/>
      <c r="R8" s="141"/>
      <c r="U8" s="51"/>
      <c r="V8" s="52"/>
      <c r="W8" s="52"/>
      <c r="X8" s="52"/>
      <c r="Y8" s="22">
        <v>0.20019999999999999</v>
      </c>
    </row>
    <row r="9" spans="2:25" ht="18" customHeight="1" x14ac:dyDescent="0.3">
      <c r="B9" s="142" t="s">
        <v>33</v>
      </c>
      <c r="C9" s="143"/>
      <c r="D9" s="143"/>
      <c r="E9" s="143"/>
      <c r="F9" s="143"/>
      <c r="G9" s="143"/>
      <c r="H9" s="143"/>
      <c r="I9" s="19" t="s">
        <v>103</v>
      </c>
      <c r="J9" s="27">
        <f>+IF(I9="Biudžetinė",0.0014,IF(I9="Verslo įm. ir kt.",0.0046,IF(I9="Kitos organizacijos**",0.003,0)))</f>
        <v>3.0000000000000001E-3</v>
      </c>
      <c r="L9" s="28"/>
      <c r="M9" s="23"/>
      <c r="N9" s="23"/>
      <c r="O9" s="23"/>
      <c r="P9" s="23"/>
      <c r="Q9" s="23"/>
      <c r="R9" s="29"/>
      <c r="U9" s="53"/>
      <c r="V9" s="52"/>
      <c r="W9" s="52"/>
      <c r="X9" s="52"/>
    </row>
    <row r="10" spans="2:25" ht="3" customHeight="1" x14ac:dyDescent="0.3">
      <c r="J10" s="28"/>
    </row>
    <row r="11" spans="2:25" ht="60.75" customHeight="1" x14ac:dyDescent="0.3">
      <c r="B11" s="119" t="s">
        <v>34</v>
      </c>
      <c r="C11" s="119" t="s">
        <v>55</v>
      </c>
      <c r="D11" s="119" t="s">
        <v>56</v>
      </c>
      <c r="E11" s="119" t="s">
        <v>80</v>
      </c>
      <c r="F11" s="119" t="s">
        <v>81</v>
      </c>
      <c r="G11" s="119" t="s">
        <v>73</v>
      </c>
      <c r="H11" s="119" t="s">
        <v>98</v>
      </c>
      <c r="I11" s="119" t="s">
        <v>99</v>
      </c>
      <c r="J11" s="119" t="s">
        <v>39</v>
      </c>
      <c r="K11" s="119" t="s">
        <v>71</v>
      </c>
      <c r="L11" s="119" t="s">
        <v>104</v>
      </c>
      <c r="M11" s="119" t="s">
        <v>106</v>
      </c>
      <c r="N11" s="119" t="s">
        <v>107</v>
      </c>
      <c r="O11" s="50"/>
      <c r="P11" s="50"/>
      <c r="Q11" s="119" t="s">
        <v>70</v>
      </c>
      <c r="R11" s="119" t="s">
        <v>74</v>
      </c>
      <c r="S11" s="119" t="s">
        <v>0</v>
      </c>
      <c r="T11" s="119" t="s">
        <v>1</v>
      </c>
      <c r="U11" s="119" t="s">
        <v>2</v>
      </c>
      <c r="V11" s="119" t="s">
        <v>69</v>
      </c>
      <c r="W11" s="122" t="s">
        <v>85</v>
      </c>
      <c r="X11" s="119" t="s">
        <v>53</v>
      </c>
      <c r="Y11" s="119" t="s">
        <v>108</v>
      </c>
    </row>
    <row r="12" spans="2:25" ht="12.75" customHeight="1" x14ac:dyDescent="0.3">
      <c r="B12" s="120"/>
      <c r="C12" s="120"/>
      <c r="D12" s="120"/>
      <c r="E12" s="120"/>
      <c r="F12" s="120"/>
      <c r="G12" s="120"/>
      <c r="H12" s="120"/>
      <c r="I12" s="120"/>
      <c r="J12" s="120"/>
      <c r="K12" s="120"/>
      <c r="L12" s="120"/>
      <c r="M12" s="120"/>
      <c r="N12" s="120"/>
      <c r="O12" s="149"/>
      <c r="P12" s="149"/>
      <c r="Q12" s="120"/>
      <c r="R12" s="120"/>
      <c r="S12" s="120"/>
      <c r="T12" s="120"/>
      <c r="U12" s="120"/>
      <c r="V12" s="120"/>
      <c r="W12" s="123"/>
      <c r="X12" s="120"/>
      <c r="Y12" s="120"/>
    </row>
    <row r="13" spans="2:25" ht="38.15" customHeight="1" x14ac:dyDescent="0.3">
      <c r="B13" s="121"/>
      <c r="C13" s="121"/>
      <c r="D13" s="121"/>
      <c r="E13" s="121"/>
      <c r="F13" s="121"/>
      <c r="G13" s="121"/>
      <c r="H13" s="121"/>
      <c r="I13" s="121"/>
      <c r="J13" s="121"/>
      <c r="K13" s="121"/>
      <c r="L13" s="121"/>
      <c r="M13" s="121"/>
      <c r="N13" s="121"/>
      <c r="O13" s="150"/>
      <c r="P13" s="150"/>
      <c r="Q13" s="121"/>
      <c r="R13" s="121"/>
      <c r="S13" s="121"/>
      <c r="T13" s="121"/>
      <c r="U13" s="121"/>
      <c r="V13" s="121"/>
      <c r="W13" s="124"/>
      <c r="X13" s="121"/>
      <c r="Y13" s="121"/>
    </row>
    <row r="14" spans="2:25" ht="15" customHeight="1" x14ac:dyDescent="0.3">
      <c r="B14" s="54">
        <v>1</v>
      </c>
      <c r="C14" s="54">
        <v>2</v>
      </c>
      <c r="D14" s="54">
        <v>3</v>
      </c>
      <c r="E14" s="54">
        <v>4</v>
      </c>
      <c r="F14" s="54">
        <v>5</v>
      </c>
      <c r="G14" s="54">
        <v>6</v>
      </c>
      <c r="H14" s="54">
        <v>7</v>
      </c>
      <c r="I14" s="54">
        <v>8</v>
      </c>
      <c r="J14" s="55" t="s">
        <v>54</v>
      </c>
      <c r="K14" s="54">
        <v>10</v>
      </c>
      <c r="L14" s="54">
        <v>11</v>
      </c>
      <c r="M14" s="54">
        <v>12</v>
      </c>
      <c r="N14" s="54">
        <v>13</v>
      </c>
      <c r="O14" s="54">
        <v>15</v>
      </c>
      <c r="P14" s="54">
        <v>16</v>
      </c>
      <c r="Q14" s="54" t="s">
        <v>78</v>
      </c>
      <c r="R14" s="56">
        <v>15</v>
      </c>
      <c r="S14" s="56">
        <v>16</v>
      </c>
      <c r="T14" s="56">
        <v>17</v>
      </c>
      <c r="U14" s="56">
        <v>18</v>
      </c>
      <c r="V14" s="56">
        <v>19</v>
      </c>
      <c r="W14" s="82" t="s">
        <v>84</v>
      </c>
      <c r="X14" s="56" t="s">
        <v>102</v>
      </c>
      <c r="Y14" s="56">
        <v>22</v>
      </c>
    </row>
    <row r="15" spans="2:25" x14ac:dyDescent="0.3">
      <c r="B15" s="30" t="s">
        <v>44</v>
      </c>
      <c r="C15" s="30" t="s">
        <v>37</v>
      </c>
      <c r="D15" s="30" t="s">
        <v>42</v>
      </c>
      <c r="E15" s="31" t="s">
        <v>40</v>
      </c>
      <c r="F15" s="111" t="s">
        <v>40</v>
      </c>
      <c r="G15" s="19">
        <v>1</v>
      </c>
      <c r="H15" s="31" t="s">
        <v>38</v>
      </c>
      <c r="I15" s="30"/>
      <c r="J15" s="18">
        <v>36</v>
      </c>
      <c r="K15" s="18">
        <f>1000</f>
        <v>1000</v>
      </c>
      <c r="L15" s="18">
        <f>+K15*0.2</f>
        <v>200</v>
      </c>
      <c r="M15" s="114">
        <v>0</v>
      </c>
      <c r="N15" s="67">
        <f>ROUND((+K15+L15)*M15,2)</f>
        <v>0</v>
      </c>
      <c r="O15" s="67"/>
      <c r="P15" s="67"/>
      <c r="Q15" s="67">
        <f>ROUND(K15+L15+N15+O15+P15,2)</f>
        <v>1200</v>
      </c>
      <c r="R15" s="67">
        <f t="shared" ref="R15:R32" si="0">ROUND(IF($J$9=0%,0,(IF(H15="Terminuota",(1+$J$9+0.0203)*(K15+L15+N15+P15+O15),(1+$J$9+0.0131)*(K15+L15+N15+P15+O15)))),2)</f>
        <v>1227.96</v>
      </c>
      <c r="S15" s="32">
        <v>5</v>
      </c>
      <c r="T15" s="33">
        <v>20</v>
      </c>
      <c r="U15" s="66">
        <f>IF(OR(S15="",T15=""),"",VLOOKUP(CONCATENATE(S15," dienų darbo savaitė"),'Atostogų išmokų FN'!$A$7:$AH$8,T15-16)/100)</f>
        <v>8.6300000000000002E-2</v>
      </c>
      <c r="V15" s="63">
        <f t="shared" ref="V15:V32" si="1">IF(R15=0,0,ROUND((R15*U15),2))</f>
        <v>105.97</v>
      </c>
      <c r="W15" s="93">
        <f t="shared" ref="W15:W32" si="2">SUM(R15+V15)</f>
        <v>1333.93</v>
      </c>
      <c r="X15" s="93">
        <f t="shared" ref="X15:X32" si="3">SUM(G15*J15*W15)</f>
        <v>48021.48</v>
      </c>
      <c r="Y15" s="34" t="s">
        <v>75</v>
      </c>
    </row>
    <row r="16" spans="2:25" x14ac:dyDescent="0.3">
      <c r="B16" s="30" t="s">
        <v>45</v>
      </c>
      <c r="C16" s="30" t="s">
        <v>37</v>
      </c>
      <c r="D16" s="30" t="s">
        <v>42</v>
      </c>
      <c r="E16" s="31" t="s">
        <v>50</v>
      </c>
      <c r="F16" s="111" t="s">
        <v>93</v>
      </c>
      <c r="G16" s="19">
        <v>1</v>
      </c>
      <c r="H16" s="31" t="s">
        <v>38</v>
      </c>
      <c r="I16" s="30" t="s">
        <v>47</v>
      </c>
      <c r="J16" s="18">
        <v>100</v>
      </c>
      <c r="K16" s="18">
        <v>25</v>
      </c>
      <c r="L16" s="18">
        <v>0</v>
      </c>
      <c r="M16" s="114">
        <v>0.08</v>
      </c>
      <c r="N16" s="67">
        <f t="shared" ref="N16:N32" si="4">ROUND((+K16+L16)*M16,2)</f>
        <v>2</v>
      </c>
      <c r="O16" s="67"/>
      <c r="P16" s="67"/>
      <c r="Q16" s="67">
        <f>ROUND(K16+L16+N16+O16+P16,2)</f>
        <v>27</v>
      </c>
      <c r="R16" s="67">
        <f t="shared" si="0"/>
        <v>27.63</v>
      </c>
      <c r="S16" s="32">
        <v>5</v>
      </c>
      <c r="T16" s="33">
        <v>41</v>
      </c>
      <c r="U16" s="66">
        <f>IF(OR(S16="",T16=""),"",VLOOKUP(CONCATENATE(S16," dienų darbo savaitė"),'Atostogų išmokų FN'!$A$7:$AH$8,T16-16)/100)</f>
        <v>0.20019999999999999</v>
      </c>
      <c r="V16" s="63">
        <f t="shared" si="1"/>
        <v>5.53</v>
      </c>
      <c r="W16" s="93">
        <f t="shared" si="2"/>
        <v>33.159999999999997</v>
      </c>
      <c r="X16" s="93">
        <f t="shared" si="3"/>
        <v>3315.9999999999995</v>
      </c>
      <c r="Y16" s="34"/>
    </row>
    <row r="17" spans="2:25" x14ac:dyDescent="0.3">
      <c r="B17" s="30" t="s">
        <v>46</v>
      </c>
      <c r="C17" s="30" t="s">
        <v>41</v>
      </c>
      <c r="D17" s="30" t="s">
        <v>43</v>
      </c>
      <c r="E17" s="31" t="s">
        <v>49</v>
      </c>
      <c r="F17" s="111" t="s">
        <v>94</v>
      </c>
      <c r="G17" s="19">
        <v>0.5</v>
      </c>
      <c r="H17" s="31" t="s">
        <v>36</v>
      </c>
      <c r="I17" s="30"/>
      <c r="J17" s="18">
        <v>300</v>
      </c>
      <c r="K17" s="18">
        <f>15</f>
        <v>15</v>
      </c>
      <c r="L17" s="18">
        <v>0</v>
      </c>
      <c r="M17" s="114">
        <v>0</v>
      </c>
      <c r="N17" s="67">
        <f t="shared" si="4"/>
        <v>0</v>
      </c>
      <c r="O17" s="67"/>
      <c r="P17" s="67"/>
      <c r="Q17" s="67">
        <f>ROUND(K17+L17+N17+O17+P17,2)</f>
        <v>15</v>
      </c>
      <c r="R17" s="67">
        <f t="shared" si="0"/>
        <v>15.24</v>
      </c>
      <c r="S17" s="32">
        <v>5</v>
      </c>
      <c r="T17" s="33">
        <v>20</v>
      </c>
      <c r="U17" s="66">
        <f>IF(OR(S17="",T17=""),"",VLOOKUP(CONCATENATE(S17," dienų darbo savaitė"),'Atostogų išmokų FN'!$A$7:$AH$8,T17-16)/100)</f>
        <v>8.6300000000000002E-2</v>
      </c>
      <c r="V17" s="63">
        <f t="shared" si="1"/>
        <v>1.32</v>
      </c>
      <c r="W17" s="93">
        <f t="shared" si="2"/>
        <v>16.559999999999999</v>
      </c>
      <c r="X17" s="93">
        <f t="shared" si="3"/>
        <v>2484</v>
      </c>
      <c r="Y17" s="34"/>
    </row>
    <row r="18" spans="2:25" x14ac:dyDescent="0.3">
      <c r="B18" s="30"/>
      <c r="C18" s="30"/>
      <c r="D18" s="30"/>
      <c r="E18" s="31"/>
      <c r="F18" s="110"/>
      <c r="G18" s="31"/>
      <c r="H18" s="31"/>
      <c r="I18" s="30"/>
      <c r="J18" s="18"/>
      <c r="K18" s="18"/>
      <c r="L18" s="18"/>
      <c r="M18" s="114"/>
      <c r="N18" s="67">
        <f t="shared" si="4"/>
        <v>0</v>
      </c>
      <c r="O18" s="67"/>
      <c r="P18" s="67"/>
      <c r="Q18" s="67">
        <f t="shared" ref="Q18:Q32" si="5">ROUND(K18+L18+N18+O18+P18,2)</f>
        <v>0</v>
      </c>
      <c r="R18" s="67">
        <f t="shared" si="0"/>
        <v>0</v>
      </c>
      <c r="S18" s="32"/>
      <c r="T18" s="33"/>
      <c r="U18" s="66" t="str">
        <f>IF(OR(S18="",T18=""),"",VLOOKUP(CONCATENATE(S18," dienų darbo savaitė"),'Atostogų išmokų FN'!$A$7:$AH$8,T18-16)/100)</f>
        <v/>
      </c>
      <c r="V18" s="63">
        <f t="shared" si="1"/>
        <v>0</v>
      </c>
      <c r="W18" s="93">
        <f t="shared" si="2"/>
        <v>0</v>
      </c>
      <c r="X18" s="93">
        <f t="shared" si="3"/>
        <v>0</v>
      </c>
      <c r="Y18" s="34"/>
    </row>
    <row r="19" spans="2:25" x14ac:dyDescent="0.3">
      <c r="B19" s="30"/>
      <c r="C19" s="30"/>
      <c r="D19" s="30"/>
      <c r="E19" s="31"/>
      <c r="F19" s="31"/>
      <c r="G19" s="31"/>
      <c r="H19" s="31"/>
      <c r="I19" s="30"/>
      <c r="J19" s="18"/>
      <c r="K19" s="18"/>
      <c r="L19" s="18"/>
      <c r="M19" s="114"/>
      <c r="N19" s="67">
        <f t="shared" si="4"/>
        <v>0</v>
      </c>
      <c r="O19" s="67"/>
      <c r="P19" s="67"/>
      <c r="Q19" s="67">
        <f t="shared" si="5"/>
        <v>0</v>
      </c>
      <c r="R19" s="67">
        <f t="shared" si="0"/>
        <v>0</v>
      </c>
      <c r="S19" s="32"/>
      <c r="T19" s="33"/>
      <c r="U19" s="66" t="str">
        <f>IF(OR(S19="",T19=""),"",VLOOKUP(CONCATENATE(S19," dienų darbo savaitė"),'Atostogų išmokų FN'!$A$7:$AH$8,T19-16)/100)</f>
        <v/>
      </c>
      <c r="V19" s="63">
        <f t="shared" si="1"/>
        <v>0</v>
      </c>
      <c r="W19" s="93">
        <f t="shared" si="2"/>
        <v>0</v>
      </c>
      <c r="X19" s="93">
        <f t="shared" si="3"/>
        <v>0</v>
      </c>
      <c r="Y19" s="34"/>
    </row>
    <row r="20" spans="2:25" x14ac:dyDescent="0.3">
      <c r="B20" s="30"/>
      <c r="C20" s="30"/>
      <c r="D20" s="30"/>
      <c r="E20" s="31"/>
      <c r="F20" s="31"/>
      <c r="G20" s="31"/>
      <c r="H20" s="31"/>
      <c r="I20" s="30"/>
      <c r="J20" s="18"/>
      <c r="K20" s="18"/>
      <c r="L20" s="18"/>
      <c r="M20" s="114"/>
      <c r="N20" s="67">
        <f t="shared" si="4"/>
        <v>0</v>
      </c>
      <c r="O20" s="67"/>
      <c r="P20" s="67"/>
      <c r="Q20" s="67">
        <f t="shared" si="5"/>
        <v>0</v>
      </c>
      <c r="R20" s="67">
        <f t="shared" si="0"/>
        <v>0</v>
      </c>
      <c r="S20" s="32"/>
      <c r="T20" s="33"/>
      <c r="U20" s="66" t="str">
        <f>IF(OR(S20="",T20=""),"",VLOOKUP(CONCATENATE(S20," dienų darbo savaitė"),'Atostogų išmokų FN'!$A$7:$AH$8,T20-16)/100)</f>
        <v/>
      </c>
      <c r="V20" s="63">
        <f t="shared" si="1"/>
        <v>0</v>
      </c>
      <c r="W20" s="93">
        <f t="shared" si="2"/>
        <v>0</v>
      </c>
      <c r="X20" s="93">
        <f t="shared" si="3"/>
        <v>0</v>
      </c>
      <c r="Y20" s="34"/>
    </row>
    <row r="21" spans="2:25" x14ac:dyDescent="0.3">
      <c r="B21" s="30"/>
      <c r="C21" s="30"/>
      <c r="D21" s="30"/>
      <c r="E21" s="31"/>
      <c r="F21" s="31"/>
      <c r="G21" s="31"/>
      <c r="H21" s="31"/>
      <c r="I21" s="30"/>
      <c r="J21" s="18"/>
      <c r="K21" s="18"/>
      <c r="L21" s="18"/>
      <c r="M21" s="114"/>
      <c r="N21" s="67">
        <f t="shared" si="4"/>
        <v>0</v>
      </c>
      <c r="O21" s="67"/>
      <c r="P21" s="67"/>
      <c r="Q21" s="67">
        <f t="shared" si="5"/>
        <v>0</v>
      </c>
      <c r="R21" s="67">
        <f t="shared" si="0"/>
        <v>0</v>
      </c>
      <c r="S21" s="32"/>
      <c r="T21" s="33"/>
      <c r="U21" s="66" t="str">
        <f>IF(OR(S21="",T21=""),"",VLOOKUP(CONCATENATE(S21," dienų darbo savaitė"),'Atostogų išmokų FN'!$A$7:$AH$8,T21-16)/100)</f>
        <v/>
      </c>
      <c r="V21" s="63">
        <f t="shared" si="1"/>
        <v>0</v>
      </c>
      <c r="W21" s="93">
        <f t="shared" si="2"/>
        <v>0</v>
      </c>
      <c r="X21" s="93">
        <f t="shared" si="3"/>
        <v>0</v>
      </c>
      <c r="Y21" s="34"/>
    </row>
    <row r="22" spans="2:25" x14ac:dyDescent="0.3">
      <c r="B22" s="30"/>
      <c r="C22" s="30"/>
      <c r="D22" s="30"/>
      <c r="E22" s="31"/>
      <c r="F22" s="31"/>
      <c r="G22" s="31"/>
      <c r="H22" s="31"/>
      <c r="I22" s="30"/>
      <c r="J22" s="18"/>
      <c r="K22" s="18"/>
      <c r="L22" s="18"/>
      <c r="M22" s="114"/>
      <c r="N22" s="67">
        <f t="shared" si="4"/>
        <v>0</v>
      </c>
      <c r="O22" s="67"/>
      <c r="P22" s="67"/>
      <c r="Q22" s="67">
        <f t="shared" si="5"/>
        <v>0</v>
      </c>
      <c r="R22" s="67">
        <f t="shared" si="0"/>
        <v>0</v>
      </c>
      <c r="S22" s="32"/>
      <c r="T22" s="33"/>
      <c r="U22" s="66" t="str">
        <f>IF(OR(S22="",T22=""),"",VLOOKUP(CONCATENATE(S22," dienų darbo savaitė"),'Atostogų išmokų FN'!$A$7:$AH$8,T22-16)/100)</f>
        <v/>
      </c>
      <c r="V22" s="63">
        <f t="shared" si="1"/>
        <v>0</v>
      </c>
      <c r="W22" s="93">
        <f t="shared" si="2"/>
        <v>0</v>
      </c>
      <c r="X22" s="93">
        <f t="shared" si="3"/>
        <v>0</v>
      </c>
      <c r="Y22" s="34"/>
    </row>
    <row r="23" spans="2:25" x14ac:dyDescent="0.3">
      <c r="B23" s="30"/>
      <c r="C23" s="30"/>
      <c r="D23" s="30"/>
      <c r="E23" s="31"/>
      <c r="F23" s="31"/>
      <c r="G23" s="31"/>
      <c r="H23" s="31"/>
      <c r="I23" s="30"/>
      <c r="J23" s="18"/>
      <c r="K23" s="18"/>
      <c r="L23" s="18"/>
      <c r="M23" s="114"/>
      <c r="N23" s="67">
        <f t="shared" si="4"/>
        <v>0</v>
      </c>
      <c r="O23" s="67"/>
      <c r="P23" s="67"/>
      <c r="Q23" s="67">
        <f t="shared" si="5"/>
        <v>0</v>
      </c>
      <c r="R23" s="67">
        <f t="shared" si="0"/>
        <v>0</v>
      </c>
      <c r="S23" s="32"/>
      <c r="T23" s="33"/>
      <c r="U23" s="66" t="str">
        <f>IF(OR(S23="",T23=""),"",VLOOKUP(CONCATENATE(S23," dienų darbo savaitė"),'Atostogų išmokų FN'!$A$7:$AH$8,T23-16)/100)</f>
        <v/>
      </c>
      <c r="V23" s="63">
        <f t="shared" si="1"/>
        <v>0</v>
      </c>
      <c r="W23" s="93">
        <f t="shared" si="2"/>
        <v>0</v>
      </c>
      <c r="X23" s="93">
        <f t="shared" si="3"/>
        <v>0</v>
      </c>
      <c r="Y23" s="34"/>
    </row>
    <row r="24" spans="2:25" x14ac:dyDescent="0.3">
      <c r="B24" s="30"/>
      <c r="C24" s="30"/>
      <c r="D24" s="30"/>
      <c r="E24" s="31"/>
      <c r="F24" s="31"/>
      <c r="G24" s="31"/>
      <c r="H24" s="31"/>
      <c r="I24" s="30"/>
      <c r="J24" s="18"/>
      <c r="K24" s="18"/>
      <c r="L24" s="18"/>
      <c r="M24" s="114"/>
      <c r="N24" s="67">
        <f t="shared" si="4"/>
        <v>0</v>
      </c>
      <c r="O24" s="67"/>
      <c r="P24" s="67"/>
      <c r="Q24" s="67">
        <f t="shared" si="5"/>
        <v>0</v>
      </c>
      <c r="R24" s="67">
        <f t="shared" si="0"/>
        <v>0</v>
      </c>
      <c r="S24" s="32"/>
      <c r="T24" s="33"/>
      <c r="U24" s="66" t="str">
        <f>IF(OR(S24="",T24=""),"",VLOOKUP(CONCATENATE(S24," dienų darbo savaitė"),'Atostogų išmokų FN'!$A$7:$AH$8,T24-16)/100)</f>
        <v/>
      </c>
      <c r="V24" s="63">
        <f t="shared" si="1"/>
        <v>0</v>
      </c>
      <c r="W24" s="93">
        <f t="shared" si="2"/>
        <v>0</v>
      </c>
      <c r="X24" s="93">
        <f t="shared" si="3"/>
        <v>0</v>
      </c>
      <c r="Y24" s="34"/>
    </row>
    <row r="25" spans="2:25" x14ac:dyDescent="0.3">
      <c r="B25" s="30"/>
      <c r="C25" s="30"/>
      <c r="D25" s="30"/>
      <c r="E25" s="31"/>
      <c r="F25" s="31"/>
      <c r="G25" s="31"/>
      <c r="H25" s="31"/>
      <c r="I25" s="30"/>
      <c r="J25" s="18"/>
      <c r="K25" s="18"/>
      <c r="L25" s="18"/>
      <c r="M25" s="114"/>
      <c r="N25" s="67">
        <f t="shared" si="4"/>
        <v>0</v>
      </c>
      <c r="O25" s="67"/>
      <c r="P25" s="67"/>
      <c r="Q25" s="67">
        <f t="shared" si="5"/>
        <v>0</v>
      </c>
      <c r="R25" s="67">
        <f t="shared" si="0"/>
        <v>0</v>
      </c>
      <c r="S25" s="32"/>
      <c r="T25" s="33"/>
      <c r="U25" s="66" t="str">
        <f>IF(OR(S25="",T25=""),"",VLOOKUP(CONCATENATE(S25," dienų darbo savaitė"),'Atostogų išmokų FN'!$A$7:$AH$8,T25-16)/100)</f>
        <v/>
      </c>
      <c r="V25" s="63">
        <f t="shared" si="1"/>
        <v>0</v>
      </c>
      <c r="W25" s="93">
        <f t="shared" si="2"/>
        <v>0</v>
      </c>
      <c r="X25" s="93">
        <f t="shared" si="3"/>
        <v>0</v>
      </c>
      <c r="Y25" s="34"/>
    </row>
    <row r="26" spans="2:25" x14ac:dyDescent="0.3">
      <c r="B26" s="30"/>
      <c r="C26" s="30"/>
      <c r="D26" s="30"/>
      <c r="E26" s="31"/>
      <c r="F26" s="31"/>
      <c r="G26" s="31"/>
      <c r="H26" s="31"/>
      <c r="I26" s="30"/>
      <c r="J26" s="18"/>
      <c r="K26" s="18"/>
      <c r="L26" s="18"/>
      <c r="M26" s="114"/>
      <c r="N26" s="67">
        <f t="shared" si="4"/>
        <v>0</v>
      </c>
      <c r="O26" s="67"/>
      <c r="P26" s="67"/>
      <c r="Q26" s="67">
        <f t="shared" si="5"/>
        <v>0</v>
      </c>
      <c r="R26" s="67">
        <f t="shared" si="0"/>
        <v>0</v>
      </c>
      <c r="S26" s="32"/>
      <c r="T26" s="33"/>
      <c r="U26" s="66" t="str">
        <f>IF(OR(S26="",T26=""),"",VLOOKUP(CONCATENATE(S26," dienų darbo savaitė"),'Atostogų išmokų FN'!$A$7:$AH$8,T26-16)/100)</f>
        <v/>
      </c>
      <c r="V26" s="63">
        <f t="shared" si="1"/>
        <v>0</v>
      </c>
      <c r="W26" s="93">
        <f t="shared" si="2"/>
        <v>0</v>
      </c>
      <c r="X26" s="93">
        <f t="shared" si="3"/>
        <v>0</v>
      </c>
      <c r="Y26" s="34"/>
    </row>
    <row r="27" spans="2:25" x14ac:dyDescent="0.3">
      <c r="B27" s="30"/>
      <c r="C27" s="30"/>
      <c r="D27" s="30"/>
      <c r="E27" s="31"/>
      <c r="F27" s="31"/>
      <c r="G27" s="31"/>
      <c r="H27" s="31"/>
      <c r="I27" s="30"/>
      <c r="J27" s="18"/>
      <c r="K27" s="18"/>
      <c r="L27" s="18"/>
      <c r="M27" s="114"/>
      <c r="N27" s="67">
        <f t="shared" si="4"/>
        <v>0</v>
      </c>
      <c r="O27" s="67"/>
      <c r="P27" s="67"/>
      <c r="Q27" s="67">
        <f t="shared" si="5"/>
        <v>0</v>
      </c>
      <c r="R27" s="67">
        <f t="shared" si="0"/>
        <v>0</v>
      </c>
      <c r="S27" s="32"/>
      <c r="T27" s="33"/>
      <c r="U27" s="66" t="str">
        <f>IF(OR(S27="",T27=""),"",VLOOKUP(CONCATENATE(S27," dienų darbo savaitė"),'Atostogų išmokų FN'!$A$7:$AH$8,T27-16)/100)</f>
        <v/>
      </c>
      <c r="V27" s="63">
        <f t="shared" si="1"/>
        <v>0</v>
      </c>
      <c r="W27" s="93">
        <f t="shared" si="2"/>
        <v>0</v>
      </c>
      <c r="X27" s="93">
        <f t="shared" si="3"/>
        <v>0</v>
      </c>
      <c r="Y27" s="34"/>
    </row>
    <row r="28" spans="2:25" x14ac:dyDescent="0.3">
      <c r="B28" s="30"/>
      <c r="C28" s="30"/>
      <c r="D28" s="30"/>
      <c r="E28" s="31"/>
      <c r="F28" s="31"/>
      <c r="G28" s="31"/>
      <c r="H28" s="31"/>
      <c r="I28" s="30"/>
      <c r="J28" s="18"/>
      <c r="K28" s="18"/>
      <c r="L28" s="18"/>
      <c r="M28" s="114"/>
      <c r="N28" s="67">
        <f t="shared" si="4"/>
        <v>0</v>
      </c>
      <c r="O28" s="67"/>
      <c r="P28" s="67"/>
      <c r="Q28" s="67">
        <f t="shared" si="5"/>
        <v>0</v>
      </c>
      <c r="R28" s="67">
        <f t="shared" si="0"/>
        <v>0</v>
      </c>
      <c r="S28" s="32"/>
      <c r="T28" s="33"/>
      <c r="U28" s="66" t="str">
        <f>IF(OR(S28="",T28=""),"",VLOOKUP(CONCATENATE(S28," dienų darbo savaitė"),'Atostogų išmokų FN'!$A$7:$AH$8,T28-16)/100)</f>
        <v/>
      </c>
      <c r="V28" s="63">
        <f t="shared" si="1"/>
        <v>0</v>
      </c>
      <c r="W28" s="93">
        <f t="shared" si="2"/>
        <v>0</v>
      </c>
      <c r="X28" s="93">
        <f t="shared" si="3"/>
        <v>0</v>
      </c>
      <c r="Y28" s="34"/>
    </row>
    <row r="29" spans="2:25" x14ac:dyDescent="0.3">
      <c r="B29" s="30"/>
      <c r="C29" s="30"/>
      <c r="D29" s="30"/>
      <c r="E29" s="31"/>
      <c r="F29" s="31"/>
      <c r="G29" s="31"/>
      <c r="H29" s="31"/>
      <c r="I29" s="30"/>
      <c r="J29" s="18"/>
      <c r="K29" s="18"/>
      <c r="L29" s="18"/>
      <c r="M29" s="114"/>
      <c r="N29" s="67">
        <f t="shared" si="4"/>
        <v>0</v>
      </c>
      <c r="O29" s="67"/>
      <c r="P29" s="67"/>
      <c r="Q29" s="67">
        <f t="shared" si="5"/>
        <v>0</v>
      </c>
      <c r="R29" s="67">
        <f t="shared" si="0"/>
        <v>0</v>
      </c>
      <c r="S29" s="32"/>
      <c r="T29" s="33"/>
      <c r="U29" s="66" t="str">
        <f>IF(OR(S29="",T29=""),"",VLOOKUP(CONCATENATE(S29," dienų darbo savaitė"),'Atostogų išmokų FN'!$A$7:$AH$8,T29-16)/100)</f>
        <v/>
      </c>
      <c r="V29" s="63">
        <f t="shared" si="1"/>
        <v>0</v>
      </c>
      <c r="W29" s="93">
        <f t="shared" si="2"/>
        <v>0</v>
      </c>
      <c r="X29" s="93">
        <f t="shared" si="3"/>
        <v>0</v>
      </c>
      <c r="Y29" s="34"/>
    </row>
    <row r="30" spans="2:25" x14ac:dyDescent="0.3">
      <c r="B30" s="30"/>
      <c r="C30" s="30"/>
      <c r="D30" s="30"/>
      <c r="E30" s="31"/>
      <c r="F30" s="31"/>
      <c r="G30" s="31"/>
      <c r="H30" s="31"/>
      <c r="I30" s="30"/>
      <c r="J30" s="18"/>
      <c r="K30" s="18"/>
      <c r="L30" s="18"/>
      <c r="M30" s="114"/>
      <c r="N30" s="67">
        <f t="shared" si="4"/>
        <v>0</v>
      </c>
      <c r="O30" s="67"/>
      <c r="P30" s="67"/>
      <c r="Q30" s="67">
        <f t="shared" si="5"/>
        <v>0</v>
      </c>
      <c r="R30" s="67">
        <f t="shared" si="0"/>
        <v>0</v>
      </c>
      <c r="S30" s="32"/>
      <c r="T30" s="33"/>
      <c r="U30" s="66" t="str">
        <f>IF(OR(S30="",T30=""),"",VLOOKUP(CONCATENATE(S30," dienų darbo savaitė"),'Atostogų išmokų FN'!$A$7:$AH$8,T30-16)/100)</f>
        <v/>
      </c>
      <c r="V30" s="63">
        <f t="shared" si="1"/>
        <v>0</v>
      </c>
      <c r="W30" s="93">
        <f t="shared" si="2"/>
        <v>0</v>
      </c>
      <c r="X30" s="93">
        <f t="shared" si="3"/>
        <v>0</v>
      </c>
      <c r="Y30" s="34"/>
    </row>
    <row r="31" spans="2:25" x14ac:dyDescent="0.3">
      <c r="B31" s="30"/>
      <c r="C31" s="30"/>
      <c r="D31" s="30"/>
      <c r="E31" s="31"/>
      <c r="F31" s="31"/>
      <c r="G31" s="31"/>
      <c r="H31" s="31"/>
      <c r="I31" s="30"/>
      <c r="J31" s="18"/>
      <c r="K31" s="18"/>
      <c r="L31" s="18"/>
      <c r="M31" s="114"/>
      <c r="N31" s="67">
        <f t="shared" si="4"/>
        <v>0</v>
      </c>
      <c r="O31" s="67"/>
      <c r="P31" s="67"/>
      <c r="Q31" s="67">
        <f t="shared" si="5"/>
        <v>0</v>
      </c>
      <c r="R31" s="67">
        <f t="shared" si="0"/>
        <v>0</v>
      </c>
      <c r="S31" s="32"/>
      <c r="T31" s="33"/>
      <c r="U31" s="66" t="str">
        <f>IF(OR(S31="",T31=""),"",VLOOKUP(CONCATENATE(S31," dienų darbo savaitė"),'Atostogų išmokų FN'!$A$7:$AH$8,T31-16)/100)</f>
        <v/>
      </c>
      <c r="V31" s="63">
        <f t="shared" si="1"/>
        <v>0</v>
      </c>
      <c r="W31" s="93">
        <f t="shared" si="2"/>
        <v>0</v>
      </c>
      <c r="X31" s="93">
        <f t="shared" si="3"/>
        <v>0</v>
      </c>
      <c r="Y31" s="34"/>
    </row>
    <row r="32" spans="2:25" x14ac:dyDescent="0.3">
      <c r="B32" s="30"/>
      <c r="C32" s="30"/>
      <c r="D32" s="30"/>
      <c r="E32" s="31"/>
      <c r="F32" s="31"/>
      <c r="G32" s="31"/>
      <c r="H32" s="31"/>
      <c r="I32" s="30"/>
      <c r="J32" s="18"/>
      <c r="K32" s="18"/>
      <c r="L32" s="18"/>
      <c r="M32" s="114"/>
      <c r="N32" s="67">
        <f t="shared" si="4"/>
        <v>0</v>
      </c>
      <c r="O32" s="67"/>
      <c r="P32" s="67"/>
      <c r="Q32" s="67">
        <f t="shared" si="5"/>
        <v>0</v>
      </c>
      <c r="R32" s="67">
        <f t="shared" si="0"/>
        <v>0</v>
      </c>
      <c r="S32" s="32"/>
      <c r="T32" s="33"/>
      <c r="U32" s="66" t="str">
        <f>IF(OR(S32="",T32=""),"",VLOOKUP(CONCATENATE(S32," dienų darbo savaitė"),'Atostogų išmokų FN'!$A$7:$AH$8,T32-16)/100)</f>
        <v/>
      </c>
      <c r="V32" s="63">
        <f t="shared" si="1"/>
        <v>0</v>
      </c>
      <c r="W32" s="93">
        <f t="shared" si="2"/>
        <v>0</v>
      </c>
      <c r="X32" s="93">
        <f t="shared" si="3"/>
        <v>0</v>
      </c>
      <c r="Y32" s="34"/>
    </row>
    <row r="33" spans="1:259" x14ac:dyDescent="0.3">
      <c r="B33" s="49" t="s">
        <v>3</v>
      </c>
      <c r="C33" s="50"/>
      <c r="D33" s="50"/>
      <c r="E33" s="50"/>
      <c r="F33" s="50"/>
      <c r="G33" s="50"/>
      <c r="H33" s="50"/>
      <c r="I33" s="48"/>
      <c r="J33" s="48">
        <f t="shared" ref="J33:Q33" si="6">SUBTOTAL(9,J15:J32)</f>
        <v>436</v>
      </c>
      <c r="K33" s="48">
        <f t="shared" si="6"/>
        <v>1040</v>
      </c>
      <c r="L33" s="48">
        <f t="shared" si="6"/>
        <v>200</v>
      </c>
      <c r="M33" s="48"/>
      <c r="N33" s="48">
        <f t="shared" si="6"/>
        <v>2</v>
      </c>
      <c r="O33" s="48">
        <f t="shared" si="6"/>
        <v>0</v>
      </c>
      <c r="P33" s="48"/>
      <c r="Q33" s="48">
        <f t="shared" si="6"/>
        <v>1242</v>
      </c>
      <c r="R33" s="48">
        <f>SUBTOTAL(9,R15:R32)</f>
        <v>1270.8300000000002</v>
      </c>
      <c r="S33" s="48"/>
      <c r="T33" s="48"/>
      <c r="U33" s="48"/>
      <c r="V33" s="48">
        <f>SUBTOTAL(9,V15:V32)</f>
        <v>112.82</v>
      </c>
      <c r="W33" s="48">
        <f>SUBTOTAL(9,W15:W32)</f>
        <v>1383.65</v>
      </c>
      <c r="X33" s="48">
        <f>SUBTOTAL(9,X15:X32)</f>
        <v>53821.48</v>
      </c>
      <c r="Y33" s="48"/>
    </row>
    <row r="34" spans="1:259" ht="13.5" customHeight="1" x14ac:dyDescent="0.3">
      <c r="B34" s="35"/>
      <c r="C34" s="35"/>
      <c r="D34" s="35"/>
      <c r="E34" s="36"/>
      <c r="F34" s="36"/>
      <c r="G34" s="36"/>
      <c r="H34" s="36"/>
      <c r="I34" s="36"/>
      <c r="J34" s="37"/>
      <c r="K34" s="35"/>
      <c r="L34" s="37"/>
      <c r="M34" s="35"/>
      <c r="N34" s="35"/>
      <c r="O34" s="35"/>
      <c r="P34" s="35"/>
      <c r="Q34" s="35"/>
      <c r="R34" s="35"/>
      <c r="S34" s="37"/>
      <c r="T34" s="36"/>
      <c r="U34" s="36"/>
      <c r="V34" s="36"/>
      <c r="W34" s="36"/>
      <c r="X34" s="36"/>
    </row>
    <row r="35" spans="1:259" ht="20.149999999999999" customHeight="1" x14ac:dyDescent="0.3">
      <c r="B35" s="57" t="s">
        <v>57</v>
      </c>
      <c r="C35" s="58"/>
      <c r="D35" s="58"/>
      <c r="E35" s="59"/>
      <c r="F35" s="59"/>
      <c r="G35" s="59"/>
      <c r="H35" s="59"/>
      <c r="I35" s="59"/>
      <c r="J35" s="60"/>
      <c r="K35" s="58"/>
      <c r="L35" s="60"/>
      <c r="M35" s="58"/>
      <c r="N35" s="58"/>
      <c r="O35" s="58"/>
      <c r="P35" s="58"/>
      <c r="Q35" s="58"/>
      <c r="R35" s="58"/>
      <c r="S35" s="60"/>
      <c r="T35" s="59"/>
      <c r="U35" s="59"/>
      <c r="V35" s="36"/>
      <c r="W35" s="36"/>
      <c r="X35" s="36"/>
    </row>
    <row r="36" spans="1:259" ht="21" customHeight="1" x14ac:dyDescent="0.3">
      <c r="B36" s="57" t="s">
        <v>35</v>
      </c>
      <c r="C36" s="58"/>
      <c r="D36" s="58"/>
      <c r="E36" s="59"/>
      <c r="F36" s="59"/>
      <c r="G36" s="59"/>
      <c r="H36" s="59"/>
      <c r="I36" s="59"/>
      <c r="J36" s="60"/>
      <c r="K36" s="58"/>
      <c r="L36" s="60"/>
      <c r="M36" s="58"/>
      <c r="N36" s="58"/>
      <c r="O36" s="58"/>
      <c r="P36" s="58"/>
      <c r="Q36" s="58"/>
      <c r="R36" s="58"/>
      <c r="S36" s="60"/>
      <c r="T36" s="59"/>
      <c r="U36" s="59"/>
      <c r="V36" s="36"/>
      <c r="W36" s="36"/>
      <c r="X36" s="36"/>
    </row>
    <row r="37" spans="1:259" ht="36" customHeight="1" x14ac:dyDescent="0.3">
      <c r="B37" s="151" t="s">
        <v>95</v>
      </c>
      <c r="C37" s="151"/>
      <c r="D37" s="151"/>
      <c r="E37" s="151"/>
      <c r="F37" s="151"/>
      <c r="G37" s="151"/>
      <c r="H37" s="151"/>
      <c r="I37" s="151"/>
      <c r="J37" s="151"/>
      <c r="K37" s="151"/>
      <c r="L37" s="151"/>
      <c r="M37" s="151"/>
      <c r="N37" s="151"/>
      <c r="O37" s="151"/>
      <c r="P37" s="62"/>
      <c r="Q37" s="62"/>
      <c r="R37" s="58"/>
      <c r="S37" s="60"/>
      <c r="T37" s="59"/>
      <c r="U37" s="59"/>
      <c r="V37" s="36"/>
      <c r="W37" s="36"/>
      <c r="X37" s="36"/>
    </row>
    <row r="38" spans="1:259" ht="21" customHeight="1" x14ac:dyDescent="0.3">
      <c r="B38" s="153" t="s">
        <v>96</v>
      </c>
      <c r="C38" s="153"/>
      <c r="D38" s="153"/>
      <c r="E38" s="153"/>
      <c r="F38" s="153"/>
      <c r="G38" s="153"/>
      <c r="H38" s="153"/>
      <c r="I38" s="153"/>
      <c r="J38" s="153"/>
      <c r="K38" s="153"/>
      <c r="L38" s="153"/>
      <c r="M38" s="153"/>
      <c r="N38" s="153"/>
      <c r="O38" s="153"/>
      <c r="P38" s="153"/>
      <c r="Q38" s="153"/>
      <c r="R38" s="58"/>
      <c r="S38" s="60"/>
      <c r="T38" s="59"/>
      <c r="U38" s="59"/>
      <c r="V38" s="36"/>
      <c r="W38" s="36"/>
      <c r="X38" s="36"/>
    </row>
    <row r="39" spans="1:259" ht="21" customHeight="1" x14ac:dyDescent="0.3">
      <c r="B39" s="154" t="s">
        <v>97</v>
      </c>
      <c r="C39" s="154"/>
      <c r="D39" s="154"/>
      <c r="E39" s="154"/>
      <c r="F39" s="154"/>
      <c r="G39" s="154"/>
      <c r="H39" s="154"/>
      <c r="I39" s="154"/>
      <c r="J39" s="154"/>
      <c r="K39" s="154"/>
      <c r="L39" s="154"/>
      <c r="M39" s="154"/>
      <c r="N39" s="154"/>
      <c r="O39" s="154"/>
      <c r="P39" s="154"/>
      <c r="Q39" s="154"/>
      <c r="R39" s="58"/>
      <c r="S39" s="60"/>
      <c r="T39" s="59"/>
      <c r="U39" s="59"/>
      <c r="V39" s="36"/>
      <c r="W39" s="36"/>
      <c r="X39" s="36"/>
    </row>
    <row r="40" spans="1:259" ht="21" customHeight="1" x14ac:dyDescent="0.3">
      <c r="B40" s="57" t="s">
        <v>113</v>
      </c>
      <c r="C40" s="58"/>
      <c r="D40" s="58"/>
      <c r="E40" s="59"/>
      <c r="F40" s="59"/>
      <c r="G40" s="59"/>
      <c r="H40" s="59"/>
      <c r="I40" s="59"/>
      <c r="J40" s="60"/>
      <c r="K40" s="58"/>
      <c r="L40" s="60"/>
      <c r="M40" s="58"/>
      <c r="N40" s="58"/>
      <c r="O40" s="58"/>
      <c r="P40" s="58"/>
      <c r="Q40" s="58"/>
      <c r="R40" s="58"/>
      <c r="S40" s="60"/>
      <c r="T40" s="59"/>
      <c r="U40" s="59"/>
      <c r="V40" s="36"/>
      <c r="W40" s="36"/>
      <c r="X40" s="36"/>
    </row>
    <row r="41" spans="1:259" ht="34.5" customHeight="1" x14ac:dyDescent="0.3">
      <c r="B41" s="151" t="s">
        <v>105</v>
      </c>
      <c r="C41" s="151"/>
      <c r="D41" s="151"/>
      <c r="E41" s="151"/>
      <c r="F41" s="151"/>
      <c r="G41" s="151"/>
      <c r="H41" s="151"/>
      <c r="I41" s="151"/>
      <c r="J41" s="151"/>
      <c r="K41" s="151"/>
      <c r="L41" s="151"/>
      <c r="M41" s="151"/>
      <c r="N41" s="151"/>
      <c r="O41" s="151"/>
      <c r="P41" s="151"/>
      <c r="Q41" s="151"/>
      <c r="R41" s="151"/>
      <c r="S41" s="151"/>
      <c r="T41" s="151"/>
      <c r="U41" s="151"/>
      <c r="V41" s="36"/>
      <c r="W41" s="36"/>
      <c r="X41" s="36"/>
    </row>
    <row r="42" spans="1:259" ht="18.75" customHeight="1" x14ac:dyDescent="0.3">
      <c r="B42" s="152" t="s">
        <v>64</v>
      </c>
      <c r="C42" s="151"/>
      <c r="D42" s="151"/>
      <c r="E42" s="151"/>
      <c r="F42" s="151"/>
      <c r="G42" s="151"/>
      <c r="H42" s="151"/>
      <c r="I42" s="151"/>
      <c r="J42" s="151"/>
      <c r="K42" s="151"/>
      <c r="L42" s="151"/>
      <c r="M42" s="151"/>
      <c r="N42" s="151"/>
      <c r="O42" s="151"/>
      <c r="P42" s="151"/>
      <c r="Q42" s="151"/>
      <c r="R42" s="151"/>
      <c r="S42" s="151"/>
      <c r="T42" s="151"/>
      <c r="U42" s="151"/>
      <c r="V42" s="36"/>
      <c r="W42" s="36"/>
      <c r="X42" s="36"/>
    </row>
    <row r="43" spans="1:259" s="45" customFormat="1" ht="53.25" customHeight="1" x14ac:dyDescent="0.3">
      <c r="B43" s="151" t="s">
        <v>109</v>
      </c>
      <c r="C43" s="151"/>
      <c r="D43" s="151"/>
      <c r="E43" s="151"/>
      <c r="F43" s="151"/>
      <c r="G43" s="151"/>
      <c r="H43" s="151"/>
      <c r="I43" s="151"/>
      <c r="J43" s="151"/>
      <c r="K43" s="151"/>
      <c r="L43" s="151"/>
      <c r="M43" s="151"/>
      <c r="N43" s="151"/>
      <c r="O43" s="151"/>
      <c r="P43" s="151"/>
      <c r="Q43" s="151"/>
      <c r="R43" s="151"/>
      <c r="S43" s="151"/>
      <c r="T43" s="151"/>
      <c r="U43" s="151"/>
      <c r="V43" s="46"/>
      <c r="W43" s="46"/>
      <c r="X43" s="46"/>
    </row>
    <row r="44" spans="1:259" s="45" customFormat="1" ht="32.25" customHeight="1" x14ac:dyDescent="0.3">
      <c r="B44" s="151"/>
      <c r="C44" s="151"/>
      <c r="D44" s="151"/>
      <c r="E44" s="151"/>
      <c r="F44" s="151"/>
      <c r="G44" s="151"/>
      <c r="H44" s="151"/>
      <c r="I44" s="151"/>
      <c r="J44" s="151"/>
      <c r="K44" s="151"/>
      <c r="L44" s="151"/>
      <c r="M44" s="151"/>
      <c r="N44" s="151"/>
      <c r="O44" s="151"/>
      <c r="P44" s="151"/>
      <c r="Q44" s="151"/>
      <c r="R44" s="151"/>
      <c r="S44" s="151"/>
      <c r="T44" s="62"/>
      <c r="U44" s="62"/>
      <c r="V44" s="46"/>
      <c r="W44" s="46"/>
      <c r="X44" s="46"/>
    </row>
    <row r="45" spans="1:259" s="47" customFormat="1" ht="17.25" customHeight="1" x14ac:dyDescent="0.3">
      <c r="B45" s="64"/>
      <c r="C45" s="65"/>
      <c r="R45" s="41"/>
      <c r="S45" s="41"/>
      <c r="T45" s="41"/>
      <c r="U45" s="41"/>
      <c r="V45" s="41"/>
      <c r="W45" s="41"/>
      <c r="X45" s="41"/>
      <c r="Y45" s="41"/>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1:259" x14ac:dyDescent="0.3">
      <c r="B46" s="61"/>
      <c r="R46" s="38"/>
      <c r="S46" s="40"/>
      <c r="T46" s="39"/>
      <c r="U46" s="39"/>
      <c r="V46" s="39"/>
      <c r="W46" s="39"/>
      <c r="X46" s="39"/>
    </row>
    <row r="47" spans="1:259" ht="21" customHeight="1" x14ac:dyDescent="0.3">
      <c r="A47" s="41"/>
      <c r="B47" s="155"/>
      <c r="C47" s="155"/>
      <c r="D47" s="155"/>
      <c r="E47" s="155"/>
      <c r="F47" s="155"/>
      <c r="G47" s="155"/>
      <c r="H47" s="155"/>
      <c r="I47" s="155"/>
      <c r="J47" s="155"/>
      <c r="K47" s="155"/>
      <c r="L47" s="155"/>
      <c r="M47" s="155"/>
      <c r="N47" s="155"/>
      <c r="O47" s="155"/>
      <c r="P47" s="155"/>
      <c r="Q47" s="155"/>
      <c r="R47" s="41"/>
      <c r="S47" s="41"/>
      <c r="T47" s="39"/>
      <c r="U47" s="39"/>
      <c r="V47" s="39"/>
      <c r="W47" s="39"/>
      <c r="X47" s="39"/>
    </row>
    <row r="48" spans="1:259" x14ac:dyDescent="0.3">
      <c r="E48" s="42"/>
      <c r="F48" s="42"/>
      <c r="G48" s="42"/>
      <c r="H48" s="42"/>
      <c r="I48" s="42"/>
      <c r="J48" s="42"/>
    </row>
    <row r="49" spans="2:20" ht="14.65" customHeight="1" x14ac:dyDescent="0.3">
      <c r="B49" s="43"/>
      <c r="C49" s="43"/>
      <c r="D49" s="43"/>
      <c r="E49" s="156"/>
      <c r="F49" s="156"/>
      <c r="G49" s="156"/>
      <c r="H49" s="156"/>
      <c r="I49" s="156"/>
      <c r="J49" s="156"/>
      <c r="R49" s="157"/>
      <c r="S49" s="157"/>
    </row>
    <row r="50" spans="2:20" ht="14" x14ac:dyDescent="0.3">
      <c r="B50" s="43"/>
      <c r="C50" s="43"/>
      <c r="D50" s="43"/>
    </row>
    <row r="51" spans="2:20" ht="14" x14ac:dyDescent="0.3">
      <c r="B51" s="43"/>
      <c r="C51" s="43"/>
      <c r="D51" s="43"/>
    </row>
    <row r="53" spans="2:20" ht="12.75" customHeight="1" x14ac:dyDescent="0.3">
      <c r="E53" s="44"/>
      <c r="F53" s="44"/>
      <c r="G53" s="44"/>
      <c r="H53" s="44"/>
      <c r="I53" s="44"/>
      <c r="J53" s="44"/>
      <c r="K53" s="44"/>
    </row>
    <row r="57" spans="2:20" x14ac:dyDescent="0.3">
      <c r="T57" s="20" t="s">
        <v>4</v>
      </c>
    </row>
  </sheetData>
  <autoFilter ref="B14:Y14"/>
  <mergeCells count="40">
    <mergeCell ref="B47:Q47"/>
    <mergeCell ref="E49:J49"/>
    <mergeCell ref="R49:S49"/>
    <mergeCell ref="B43:U43"/>
    <mergeCell ref="B44:S44"/>
    <mergeCell ref="B41:U41"/>
    <mergeCell ref="S11:S13"/>
    <mergeCell ref="T11:T13"/>
    <mergeCell ref="U11:U13"/>
    <mergeCell ref="B42:U42"/>
    <mergeCell ref="K11:K13"/>
    <mergeCell ref="L11:L13"/>
    <mergeCell ref="M11:M13"/>
    <mergeCell ref="N11:N13"/>
    <mergeCell ref="F11:F13"/>
    <mergeCell ref="B37:O37"/>
    <mergeCell ref="B38:Q38"/>
    <mergeCell ref="B39:Q39"/>
    <mergeCell ref="V11:V13"/>
    <mergeCell ref="X11:X13"/>
    <mergeCell ref="Y11:Y13"/>
    <mergeCell ref="I11:I13"/>
    <mergeCell ref="J11:J13"/>
    <mergeCell ref="R11:R13"/>
    <mergeCell ref="Q11:Q13"/>
    <mergeCell ref="O12:O13"/>
    <mergeCell ref="P12:P13"/>
    <mergeCell ref="W11:W13"/>
    <mergeCell ref="H4:J4"/>
    <mergeCell ref="B8:R8"/>
    <mergeCell ref="B9:H9"/>
    <mergeCell ref="B11:B13"/>
    <mergeCell ref="C11:C13"/>
    <mergeCell ref="D11:D13"/>
    <mergeCell ref="E11:E13"/>
    <mergeCell ref="G11:G13"/>
    <mergeCell ref="H11:H13"/>
    <mergeCell ref="B5:R5"/>
    <mergeCell ref="B6:H6"/>
    <mergeCell ref="I6:M6"/>
  </mergeCells>
  <dataValidations count="4">
    <dataValidation type="list" allowBlank="1" showInputMessage="1" showErrorMessage="1" sqref="WVJ983067 J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J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J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J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J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J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J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J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J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J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J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J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J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J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J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formula1>Taip</formula1>
    </dataValidation>
    <dataValidation type="list" showInputMessage="1" showErrorMessage="1" sqref="I9">
      <formula1>"Biudžetinė, Verslo įm. ir kt., Kitos organizacijos**, "</formula1>
    </dataValidation>
    <dataValidation type="list" allowBlank="1" showInputMessage="1" showErrorMessage="1" sqref="S15:S32">
      <formula1>"5,6"</formula1>
    </dataValidation>
    <dataValidation type="list" allowBlank="1" showInputMessage="1" showErrorMessage="1" sqref="H15:H32">
      <formula1>"Terminuota, Neterminuota"</formula1>
    </dataValidation>
  </dataValidations>
  <hyperlinks>
    <hyperlink ref="B42" r:id="rId1"/>
    <hyperlink ref="B39" r:id="rId2" location="/  mėnesinis bruto"/>
    <hyperlink ref="B38" r:id="rId3" location="/  valandinis bruto"/>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14:formula1>
            <xm:f>'Atostogų išmokų FN'!$D$6:$AH$6</xm:f>
          </x14:formula1>
          <xm:sqref>T15:T32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AH18"/>
  <sheetViews>
    <sheetView workbookViewId="0">
      <selection activeCell="L13" sqref="L13"/>
    </sheetView>
  </sheetViews>
  <sheetFormatPr defaultRowHeight="12" x14ac:dyDescent="0.3"/>
  <cols>
    <col min="1" max="1" width="28.44140625" customWidth="1"/>
    <col min="2" max="2" width="16.33203125" customWidth="1"/>
    <col min="3" max="3" width="4" customWidth="1"/>
    <col min="4" max="4" width="5.109375" customWidth="1"/>
    <col min="5" max="5" width="6.44140625" customWidth="1"/>
    <col min="6" max="9" width="6" bestFit="1" customWidth="1"/>
    <col min="10" max="10" width="7" customWidth="1"/>
    <col min="11" max="23" width="6" bestFit="1" customWidth="1"/>
    <col min="24" max="24" width="7.33203125" customWidth="1"/>
    <col min="25" max="34" width="6" bestFit="1" customWidth="1"/>
  </cols>
  <sheetData>
    <row r="2" spans="1:34" x14ac:dyDescent="0.3">
      <c r="A2" s="2" t="s">
        <v>21</v>
      </c>
    </row>
    <row r="3" spans="1:34" x14ac:dyDescent="0.3">
      <c r="A3" s="2"/>
    </row>
    <row r="4" spans="1:34" ht="19.5" customHeight="1" x14ac:dyDescent="0.3">
      <c r="A4" s="2" t="s">
        <v>20</v>
      </c>
    </row>
    <row r="5" spans="1:34" ht="23.65" customHeight="1" x14ac:dyDescent="0.3">
      <c r="A5" s="10" t="s">
        <v>6</v>
      </c>
      <c r="B5" s="11"/>
      <c r="C5" s="16"/>
      <c r="D5" s="160" t="s">
        <v>22</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2"/>
    </row>
    <row r="6" spans="1:34" x14ac:dyDescent="0.3">
      <c r="A6" s="12"/>
      <c r="B6" s="13"/>
      <c r="C6" s="13"/>
      <c r="D6" s="3">
        <v>20</v>
      </c>
      <c r="E6" s="3">
        <v>21</v>
      </c>
      <c r="F6" s="3">
        <v>22</v>
      </c>
      <c r="G6" s="3">
        <v>23</v>
      </c>
      <c r="H6" s="3">
        <v>24</v>
      </c>
      <c r="I6" s="3">
        <v>25</v>
      </c>
      <c r="J6" s="3">
        <v>26</v>
      </c>
      <c r="K6" s="3">
        <v>27</v>
      </c>
      <c r="L6" s="3">
        <v>28</v>
      </c>
      <c r="M6" s="3">
        <v>29</v>
      </c>
      <c r="N6" s="3">
        <v>30</v>
      </c>
      <c r="O6" s="3">
        <v>31</v>
      </c>
      <c r="P6" s="3">
        <v>32</v>
      </c>
      <c r="Q6" s="3">
        <v>33</v>
      </c>
      <c r="R6" s="3">
        <v>34</v>
      </c>
      <c r="S6" s="3">
        <v>35</v>
      </c>
      <c r="T6" s="3">
        <v>36</v>
      </c>
      <c r="U6" s="3">
        <v>37</v>
      </c>
      <c r="V6" s="3">
        <v>38</v>
      </c>
      <c r="W6" s="3">
        <v>39</v>
      </c>
      <c r="X6" s="3">
        <v>40</v>
      </c>
      <c r="Y6" s="3">
        <v>41</v>
      </c>
      <c r="Z6" s="3">
        <v>42</v>
      </c>
      <c r="AA6" s="3">
        <v>43</v>
      </c>
      <c r="AB6" s="3">
        <v>44</v>
      </c>
      <c r="AC6" s="3">
        <v>45</v>
      </c>
      <c r="AD6" s="3">
        <v>46</v>
      </c>
      <c r="AE6" s="3">
        <v>47</v>
      </c>
      <c r="AF6" s="3">
        <v>48</v>
      </c>
      <c r="AG6" s="3">
        <v>49</v>
      </c>
      <c r="AH6" s="3">
        <v>50</v>
      </c>
    </row>
    <row r="7" spans="1:34" x14ac:dyDescent="0.3">
      <c r="A7" s="8" t="s">
        <v>7</v>
      </c>
      <c r="B7" s="9"/>
      <c r="C7" s="9"/>
      <c r="D7" s="17">
        <v>8.6300000000000008</v>
      </c>
      <c r="E7" s="17">
        <v>10.44</v>
      </c>
      <c r="F7" s="17">
        <v>10.44</v>
      </c>
      <c r="G7" s="17">
        <v>10.44</v>
      </c>
      <c r="H7" s="17">
        <v>10.44</v>
      </c>
      <c r="I7" s="17">
        <v>10.44</v>
      </c>
      <c r="J7" s="17">
        <v>12.35</v>
      </c>
      <c r="K7" s="17">
        <v>12.35</v>
      </c>
      <c r="L7" s="17">
        <v>12.35</v>
      </c>
      <c r="M7" s="17">
        <v>12.35</v>
      </c>
      <c r="N7" s="17">
        <v>12.35</v>
      </c>
      <c r="O7" s="17">
        <v>14.99</v>
      </c>
      <c r="P7" s="17">
        <v>14.99</v>
      </c>
      <c r="Q7" s="17">
        <v>14.99</v>
      </c>
      <c r="R7" s="17">
        <v>14.99</v>
      </c>
      <c r="S7" s="17">
        <v>14.99</v>
      </c>
      <c r="T7" s="17">
        <v>14.99</v>
      </c>
      <c r="U7" s="17">
        <v>17.25</v>
      </c>
      <c r="V7" s="17">
        <v>17.25</v>
      </c>
      <c r="W7" s="17">
        <v>17.25</v>
      </c>
      <c r="X7" s="17">
        <v>18.89</v>
      </c>
      <c r="Y7" s="17">
        <v>20.02</v>
      </c>
      <c r="Z7" s="17">
        <v>20.02</v>
      </c>
      <c r="AA7" s="17">
        <v>20.02</v>
      </c>
      <c r="AB7" s="17">
        <v>20.02</v>
      </c>
      <c r="AC7" s="17">
        <v>20.02</v>
      </c>
      <c r="AD7" s="17">
        <v>20.02</v>
      </c>
      <c r="AE7" s="17">
        <v>20.02</v>
      </c>
      <c r="AF7" s="17">
        <v>20.02</v>
      </c>
      <c r="AG7" s="1">
        <v>20.02</v>
      </c>
      <c r="AH7" s="1">
        <v>20.02</v>
      </c>
    </row>
    <row r="8" spans="1:34" x14ac:dyDescent="0.3">
      <c r="A8" s="8" t="s">
        <v>8</v>
      </c>
      <c r="B8" s="9"/>
      <c r="C8" s="9"/>
      <c r="D8" s="17">
        <v>0</v>
      </c>
      <c r="E8" s="17">
        <v>0</v>
      </c>
      <c r="F8" s="17">
        <v>0</v>
      </c>
      <c r="G8" s="17">
        <v>0</v>
      </c>
      <c r="H8" s="17">
        <v>8.6300000000000008</v>
      </c>
      <c r="I8" s="17">
        <v>10.44</v>
      </c>
      <c r="J8" s="17">
        <v>10.44</v>
      </c>
      <c r="K8" s="17">
        <v>10.44</v>
      </c>
      <c r="L8" s="17">
        <v>10.44</v>
      </c>
      <c r="M8" s="17">
        <v>10.44</v>
      </c>
      <c r="N8" s="17">
        <v>10.44</v>
      </c>
      <c r="O8" s="17">
        <v>12.35</v>
      </c>
      <c r="P8" s="17">
        <v>12.35</v>
      </c>
      <c r="Q8" s="17">
        <v>12.35</v>
      </c>
      <c r="R8" s="17">
        <v>12.35</v>
      </c>
      <c r="S8" s="17">
        <v>12.35</v>
      </c>
      <c r="T8" s="17">
        <v>12.35</v>
      </c>
      <c r="U8" s="17">
        <v>14.99</v>
      </c>
      <c r="V8" s="17">
        <v>14.99</v>
      </c>
      <c r="W8" s="17">
        <v>14.99</v>
      </c>
      <c r="X8" s="17">
        <v>14.99</v>
      </c>
      <c r="Y8" s="17">
        <v>14.99</v>
      </c>
      <c r="Z8" s="17">
        <v>14.99</v>
      </c>
      <c r="AA8" s="17">
        <v>17.25</v>
      </c>
      <c r="AB8" s="17">
        <v>17.25</v>
      </c>
      <c r="AC8" s="17">
        <v>17.25</v>
      </c>
      <c r="AD8" s="17">
        <v>17.25</v>
      </c>
      <c r="AE8" s="17">
        <v>17.25</v>
      </c>
      <c r="AF8" s="17">
        <v>18.89</v>
      </c>
      <c r="AG8" s="1">
        <v>20.02</v>
      </c>
      <c r="AH8" s="1">
        <v>20.02</v>
      </c>
    </row>
    <row r="11" spans="1:34" ht="26" x14ac:dyDescent="0.3">
      <c r="A11" s="15" t="s">
        <v>23</v>
      </c>
      <c r="B11" s="159" t="s">
        <v>24</v>
      </c>
      <c r="C11" s="159"/>
      <c r="D11" s="159"/>
      <c r="E11" s="159"/>
    </row>
    <row r="12" spans="1:34" ht="73.5" customHeight="1" x14ac:dyDescent="0.3">
      <c r="A12" s="14" t="s">
        <v>25</v>
      </c>
      <c r="B12" s="158" t="s">
        <v>15</v>
      </c>
      <c r="C12" s="158"/>
      <c r="D12" s="158"/>
      <c r="E12" s="158"/>
    </row>
    <row r="13" spans="1:34" ht="82.15" customHeight="1" x14ac:dyDescent="0.3">
      <c r="A13" s="14" t="s">
        <v>26</v>
      </c>
      <c r="B13" s="158" t="s">
        <v>16</v>
      </c>
      <c r="C13" s="158"/>
      <c r="D13" s="158"/>
      <c r="E13" s="158"/>
    </row>
    <row r="14" spans="1:34" ht="79.150000000000006" customHeight="1" x14ac:dyDescent="0.3">
      <c r="A14" s="14" t="s">
        <v>27</v>
      </c>
      <c r="B14" s="158" t="s">
        <v>13</v>
      </c>
      <c r="C14" s="158"/>
      <c r="D14" s="158"/>
      <c r="E14" s="158"/>
    </row>
    <row r="15" spans="1:34" ht="81.650000000000006" customHeight="1" x14ac:dyDescent="0.3">
      <c r="A15" s="14" t="s">
        <v>28</v>
      </c>
      <c r="B15" s="158" t="s">
        <v>17</v>
      </c>
      <c r="C15" s="158"/>
      <c r="D15" s="158"/>
      <c r="E15" s="158"/>
    </row>
    <row r="16" spans="1:34" ht="82.5" customHeight="1" x14ac:dyDescent="0.3">
      <c r="A16" s="14" t="s">
        <v>29</v>
      </c>
      <c r="B16" s="158" t="s">
        <v>18</v>
      </c>
      <c r="C16" s="158"/>
      <c r="D16" s="158"/>
      <c r="E16" s="158"/>
    </row>
    <row r="17" spans="1:5" ht="70.150000000000006" customHeight="1" x14ac:dyDescent="0.3">
      <c r="A17" s="14" t="s">
        <v>30</v>
      </c>
      <c r="B17" s="158" t="s">
        <v>14</v>
      </c>
      <c r="C17" s="158"/>
      <c r="D17" s="158"/>
      <c r="E17" s="158"/>
    </row>
    <row r="18" spans="1:5" ht="65.650000000000006" customHeight="1" x14ac:dyDescent="0.3">
      <c r="A18" s="14" t="s">
        <v>31</v>
      </c>
      <c r="B18" s="158" t="s">
        <v>19</v>
      </c>
      <c r="C18" s="158"/>
      <c r="D18" s="158"/>
      <c r="E18" s="158"/>
    </row>
  </sheetData>
  <mergeCells count="9">
    <mergeCell ref="B17:E17"/>
    <mergeCell ref="B18:E18"/>
    <mergeCell ref="B11:E11"/>
    <mergeCell ref="D5:AH5"/>
    <mergeCell ref="B12:E12"/>
    <mergeCell ref="B13:E13"/>
    <mergeCell ref="B14:E14"/>
    <mergeCell ref="B15:E15"/>
    <mergeCell ref="B16:E16"/>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21"/>
  <sheetViews>
    <sheetView workbookViewId="0">
      <selection activeCell="C5" sqref="C5:Q5"/>
    </sheetView>
  </sheetViews>
  <sheetFormatPr defaultRowHeight="12" x14ac:dyDescent="0.3"/>
  <cols>
    <col min="1" max="1" width="25.44140625" customWidth="1"/>
    <col min="2" max="2" width="14.44140625" customWidth="1"/>
    <col min="3" max="3" width="7.44140625" customWidth="1"/>
    <col min="4" max="17" width="7.6640625" customWidth="1"/>
  </cols>
  <sheetData>
    <row r="1" spans="1:17" x14ac:dyDescent="0.3">
      <c r="A1" s="2" t="s">
        <v>5</v>
      </c>
    </row>
    <row r="2" spans="1:17" x14ac:dyDescent="0.3">
      <c r="A2" s="2" t="s">
        <v>9</v>
      </c>
    </row>
    <row r="3" spans="1:17" x14ac:dyDescent="0.3">
      <c r="A3" s="2"/>
    </row>
    <row r="4" spans="1:17" x14ac:dyDescent="0.3">
      <c r="A4" s="7"/>
    </row>
    <row r="5" spans="1:17" ht="35.15" customHeight="1" x14ac:dyDescent="0.3">
      <c r="A5" s="163" t="s">
        <v>6</v>
      </c>
      <c r="B5" s="166" t="s">
        <v>10</v>
      </c>
      <c r="C5" s="169" t="s">
        <v>11</v>
      </c>
      <c r="D5" s="170"/>
      <c r="E5" s="170"/>
      <c r="F5" s="170"/>
      <c r="G5" s="170"/>
      <c r="H5" s="170"/>
      <c r="I5" s="170"/>
      <c r="J5" s="170"/>
      <c r="K5" s="170"/>
      <c r="L5" s="170"/>
      <c r="M5" s="170"/>
      <c r="N5" s="170"/>
      <c r="O5" s="170"/>
      <c r="P5" s="170"/>
      <c r="Q5" s="171"/>
    </row>
    <row r="6" spans="1:17" ht="12" customHeight="1" x14ac:dyDescent="0.3">
      <c r="A6" s="164"/>
      <c r="B6" s="167"/>
      <c r="C6" s="3">
        <v>0.5</v>
      </c>
      <c r="D6" s="3">
        <v>1</v>
      </c>
      <c r="E6" s="3">
        <v>1.5</v>
      </c>
      <c r="F6" s="3">
        <v>2</v>
      </c>
      <c r="G6" s="3">
        <v>2.5</v>
      </c>
      <c r="H6" s="3">
        <v>3</v>
      </c>
      <c r="I6" s="3">
        <v>3.5</v>
      </c>
      <c r="J6" s="3">
        <v>4</v>
      </c>
      <c r="K6" s="3">
        <v>4.5</v>
      </c>
      <c r="L6" s="3">
        <v>5</v>
      </c>
      <c r="M6" s="3">
        <v>6</v>
      </c>
      <c r="N6" s="3">
        <v>7</v>
      </c>
      <c r="O6" s="3">
        <v>8</v>
      </c>
      <c r="P6" s="3">
        <v>9</v>
      </c>
      <c r="Q6" s="3">
        <v>10</v>
      </c>
    </row>
    <row r="7" spans="1:17" ht="26.15" customHeight="1" x14ac:dyDescent="0.3">
      <c r="A7" s="165"/>
      <c r="B7" s="168"/>
      <c r="C7" s="3">
        <v>4</v>
      </c>
      <c r="D7" s="4">
        <v>8</v>
      </c>
      <c r="E7" s="3">
        <v>12</v>
      </c>
      <c r="F7" s="3">
        <v>16</v>
      </c>
      <c r="G7" s="3">
        <v>20</v>
      </c>
      <c r="H7" s="3">
        <v>24</v>
      </c>
      <c r="I7" s="3">
        <v>28</v>
      </c>
      <c r="J7" s="3">
        <v>32</v>
      </c>
      <c r="K7" s="3">
        <v>36</v>
      </c>
      <c r="L7" s="3">
        <v>40</v>
      </c>
      <c r="M7" s="3">
        <v>48</v>
      </c>
      <c r="N7" s="3">
        <v>56</v>
      </c>
      <c r="O7" s="3">
        <v>64</v>
      </c>
      <c r="P7" s="3">
        <v>72</v>
      </c>
      <c r="Q7" s="3">
        <v>80</v>
      </c>
    </row>
    <row r="8" spans="1:17" x14ac:dyDescent="0.3">
      <c r="A8" s="5" t="s">
        <v>12</v>
      </c>
      <c r="B8" s="5">
        <v>167.3</v>
      </c>
      <c r="C8" s="5">
        <f t="shared" ref="C8:Q8" si="0">ROUND(C7/($B$8-C7)*100,2)</f>
        <v>2.4500000000000002</v>
      </c>
      <c r="D8" s="5">
        <f t="shared" si="0"/>
        <v>5.0199999999999996</v>
      </c>
      <c r="E8" s="5">
        <f t="shared" si="0"/>
        <v>7.73</v>
      </c>
      <c r="F8" s="5">
        <f t="shared" si="0"/>
        <v>10.58</v>
      </c>
      <c r="G8" s="5">
        <f t="shared" si="0"/>
        <v>13.58</v>
      </c>
      <c r="H8" s="5">
        <f t="shared" si="0"/>
        <v>16.75</v>
      </c>
      <c r="I8" s="5">
        <f t="shared" si="0"/>
        <v>20.100000000000001</v>
      </c>
      <c r="J8" s="5">
        <f t="shared" si="0"/>
        <v>23.65</v>
      </c>
      <c r="K8" s="5">
        <f t="shared" si="0"/>
        <v>27.42</v>
      </c>
      <c r="L8" s="5">
        <f t="shared" si="0"/>
        <v>31.42</v>
      </c>
      <c r="M8" s="5">
        <f t="shared" si="0"/>
        <v>40.229999999999997</v>
      </c>
      <c r="N8" s="5">
        <f t="shared" si="0"/>
        <v>50.31</v>
      </c>
      <c r="O8" s="5">
        <f t="shared" si="0"/>
        <v>61.96</v>
      </c>
      <c r="P8" s="5">
        <f t="shared" si="0"/>
        <v>75.55</v>
      </c>
      <c r="Q8" s="5">
        <f t="shared" si="0"/>
        <v>91.64</v>
      </c>
    </row>
    <row r="13" spans="1:17" x14ac:dyDescent="0.3">
      <c r="A13" s="6"/>
      <c r="B13" s="6"/>
    </row>
    <row r="14" spans="1:17" x14ac:dyDescent="0.3">
      <c r="A14" s="6"/>
      <c r="B14" s="6"/>
    </row>
    <row r="15" spans="1:17" x14ac:dyDescent="0.3">
      <c r="A15" s="6"/>
      <c r="B15" s="6"/>
    </row>
    <row r="16" spans="1:17" x14ac:dyDescent="0.3">
      <c r="A16" s="6"/>
      <c r="B16" s="6"/>
    </row>
    <row r="17" spans="1:2" x14ac:dyDescent="0.3">
      <c r="A17" s="6"/>
      <c r="B17" s="6"/>
    </row>
    <row r="18" spans="1:2" x14ac:dyDescent="0.3">
      <c r="A18" s="6"/>
      <c r="B18" s="6"/>
    </row>
    <row r="19" spans="1:2" x14ac:dyDescent="0.3">
      <c r="A19" s="6"/>
      <c r="B19" s="6"/>
    </row>
    <row r="20" spans="1:2" x14ac:dyDescent="0.3">
      <c r="A20" s="6"/>
      <c r="B20" s="6"/>
    </row>
    <row r="21" spans="1:2" x14ac:dyDescent="0.3">
      <c r="A21" s="6"/>
      <c r="B21" s="6"/>
    </row>
  </sheetData>
  <mergeCells count="3">
    <mergeCell ref="A5:A7"/>
    <mergeCell ref="B5:B7"/>
    <mergeCell ref="C5:Q5"/>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c1ea38-b788-4873-88f4-3b1f34597b9a">
      <Terms xmlns="http://schemas.microsoft.com/office/infopath/2007/PartnerControls"/>
    </lcf76f155ced4ddcb4097134ff3c332f>
    <TaxCatchAll xmlns="0379a545-9986-45d7-9e6d-3845025712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164633ED94994D9773E53D567FF5BF" ma:contentTypeVersion="13" ma:contentTypeDescription="Create a new document." ma:contentTypeScope="" ma:versionID="11028613c8fae6acc5c434988eaa2ba6">
  <xsd:schema xmlns:xsd="http://www.w3.org/2001/XMLSchema" xmlns:xs="http://www.w3.org/2001/XMLSchema" xmlns:p="http://schemas.microsoft.com/office/2006/metadata/properties" xmlns:ns2="47c1ea38-b788-4873-88f4-3b1f34597b9a" xmlns:ns3="0379a545-9986-45d7-9e6d-3845025712a0" targetNamespace="http://schemas.microsoft.com/office/2006/metadata/properties" ma:root="true" ma:fieldsID="7424491cddad75c7f031ddf4feb5948c" ns2:_="" ns3:_="">
    <xsd:import namespace="47c1ea38-b788-4873-88f4-3b1f34597b9a"/>
    <xsd:import namespace="0379a545-9986-45d7-9e6d-3845025712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1ea38-b788-4873-88f4-3b1f34597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79a545-9986-45d7-9e6d-3845025712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f5c7397-6a17-43fd-b0d0-62600e53cad0}" ma:internalName="TaxCatchAll" ma:showField="CatchAllData" ma:web="0379a545-9986-45d7-9e6d-3845025712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D8A903-846C-471C-97C9-A5938A32F916}">
  <ds:schemaRefs>
    <ds:schemaRef ds:uri="http://schemas.openxmlformats.org/package/2006/metadata/core-properties"/>
    <ds:schemaRef ds:uri="http://purl.org/dc/elements/1.1/"/>
    <ds:schemaRef ds:uri="47c1ea38-b788-4873-88f4-3b1f34597b9a"/>
    <ds:schemaRef ds:uri="http://schemas.microsoft.com/office/2006/metadata/properties"/>
    <ds:schemaRef ds:uri="http://purl.org/dc/terms/"/>
    <ds:schemaRef ds:uri="0379a545-9986-45d7-9e6d-3845025712a0"/>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322B287-3E63-4A17-91FC-C82EF81F10F2}">
  <ds:schemaRefs>
    <ds:schemaRef ds:uri="http://schemas.microsoft.com/sharepoint/v3/contenttype/forms"/>
  </ds:schemaRefs>
</ds:datastoreItem>
</file>

<file path=customXml/itemProps3.xml><?xml version="1.0" encoding="utf-8"?>
<ds:datastoreItem xmlns:ds="http://schemas.openxmlformats.org/officeDocument/2006/customXml" ds:itemID="{88A18237-C3D6-4B27-B6D5-3047A42E3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1ea38-b788-4873-88f4-3b1f34597b9a"/>
    <ds:schemaRef ds:uri="0379a545-9986-45d7-9e6d-384502571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1</vt:i4>
      </vt:variant>
    </vt:vector>
  </HeadingPairs>
  <TitlesOfParts>
    <vt:vector size="5" baseType="lpstr">
      <vt:lpstr>Pažyma biudžetinėms  </vt:lpstr>
      <vt:lpstr>Pazyma kitos (nebiudžetinės) </vt:lpstr>
      <vt:lpstr>Atostogų išmokų FN</vt:lpstr>
      <vt:lpstr>Papild.poilsio d. išmokų FN </vt:lpstr>
      <vt:lpstr>'Pažyma biudžetinėms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 Pažyma FN-05-01- FN-05-07</dc:title>
  <dc:subject/>
  <dc:creator>Ekspertė Renata Padalevičiūtė</dc:creator>
  <cp:keywords/>
  <dc:description/>
  <cp:lastModifiedBy>DZIKAITĖ Jolanta</cp:lastModifiedBy>
  <cp:revision/>
  <cp:lastPrinted>2024-06-10T11:13:44Z</cp:lastPrinted>
  <dcterms:created xsi:type="dcterms:W3CDTF">2015-11-13T09:00:58Z</dcterms:created>
  <dcterms:modified xsi:type="dcterms:W3CDTF">2024-09-11T10:45:47Z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0x01010050164633ED94994D9773E53D567FF5BF</vt:lpwstr>
  </property>
  <property fmtid="{D5CDD505-2E9C-101B-9397-08002B2CF9AE}" pid="3" name="DmsPermissionsFlags">
    <vt:lpwstr>,SECTRUE,</vt:lpwstr>
  </property>
  <property fmtid="{D5CDD505-2E9C-101B-9397-08002B2CF9AE}" pid="4" name="DmsPermissionsUsers">
    <vt:lpwstr>1257;#Jurga Stunžinaitė;#90;#Laura Neliupšytė;#758;#Toma Šukienė;#1227;#Sonata Macijauskienė;#1089;#Rasa Mockutė;#1175;#Dalia Česlauskaitė</vt:lpwstr>
  </property>
  <property fmtid="{D5CDD505-2E9C-101B-9397-08002B2CF9AE}" pid="5" name="DmsPermissionsConfid">
    <vt:bool>false</vt:bool>
  </property>
  <property fmtid="{D5CDD505-2E9C-101B-9397-08002B2CF9AE}" pid="6" name="DmsPermissionsDivisions">
    <vt:lpwstr>206;#Informacinės visuomenės plėtros projektų skyrius|2dc2f6d3-2445-4367-ada3-9d9c6cbeaac6;#3308;#Procesų valdymo skyrius|1d2453fc-c175-46b4-b9fe-6151c1a059d8;#62;#Finansų skyrius|7d9d544b-d496-4126-a894-fd0e68da2d8e</vt:lpwstr>
  </property>
  <property fmtid="{D5CDD505-2E9C-101B-9397-08002B2CF9AE}" pid="7" name="DmsDocPrepDocSendRegReal">
    <vt:bool>false</vt:bool>
  </property>
  <property fmtid="{D5CDD505-2E9C-101B-9397-08002B2CF9AE}" pid="8" name="TaxCatchAll">
    <vt:lpwstr/>
  </property>
  <property fmtid="{D5CDD505-2E9C-101B-9397-08002B2CF9AE}" pid="9" name="DmsWaitingForSign">
    <vt:bool>true</vt:bool>
  </property>
</Properties>
</file>