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inagentura-my.sharepoint.com/personal/a_sivickiene_inovacijuagentura_lt/Documents/Darbalaukis/"/>
    </mc:Choice>
  </mc:AlternateContent>
  <xr:revisionPtr revIDLastSave="0" documentId="8_{155B2F4A-7EBF-4E90-AA90-1928B9AEFB4F}" xr6:coauthVersionLast="47" xr6:coauthVersionMax="47" xr10:uidLastSave="{00000000-0000-0000-0000-000000000000}"/>
  <workbookProtection workbookAlgorithmName="SHA-512" workbookHashValue="PtkjiLHeO2T3AVq4wvY33FWqPyEtt4zcHntC5If16MdPqkBZpwULdcLD+w6CCAjo2BupTlgLJ5hjNTvtsmVgUA==" workbookSaltValue="viWE+Bl1g85eKXOS4G1Luw==" workbookSpinCount="100000" lockStructure="1"/>
  <bookViews>
    <workbookView xWindow="-108" yWindow="-108" windowWidth="23256" windowHeight="12456" activeTab="1" xr2:uid="{00000000-000D-0000-FFFF-FFFF00000000}"/>
  </bookViews>
  <sheets>
    <sheet name="Suvestinė" sheetId="1" r:id="rId1"/>
    <sheet name="Darbuotojai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Dienpinigiai ir apgyvendinimas" sheetId="11" r:id="rId11"/>
    <sheet name="Duomenys" sheetId="12" state="hidden" r:id="rId12"/>
  </sheets>
  <definedNames>
    <definedName name="_xlnm._FilterDatabase" localSheetId="7" hidden="1">'6'!$A$4:$N$135</definedName>
    <definedName name="Pareiškėjas">Darbuotojai!$C$7:$C$26</definedName>
    <definedName name="Parneris2">Darbuotojai!$C$47:$C$66</definedName>
    <definedName name="Partneris">Darbuotojai!$C$27:$C$46</definedName>
    <definedName name="Partneris3">Darbuotojai!$C$67:$C$86</definedName>
    <definedName name="Partneris4">Darbuotojai!$C$87:$C$106</definedName>
    <definedName name="Partneris5">Darbuotojai!$C$107:$C$126</definedName>
    <definedName name="Partneris6">Darbuotojai!$C$127:$C$146</definedName>
    <definedName name="Partneris7">Darbuotojai!$C$147:$C$166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6" roundtripDataChecksum="a3T7fX7faidXo6Q5PKo4Sam7nUdSngmZQBJRtrsnqO0="/>
    </ext>
  </extLst>
</workbook>
</file>

<file path=xl/calcChain.xml><?xml version="1.0" encoding="utf-8"?>
<calcChain xmlns="http://schemas.openxmlformats.org/spreadsheetml/2006/main">
  <c r="C1" i="8" l="1"/>
  <c r="B12" i="1" s="1"/>
  <c r="B29" i="1" s="1"/>
  <c r="B13" i="1"/>
  <c r="B21" i="1"/>
  <c r="B14" i="1"/>
  <c r="B11" i="1"/>
  <c r="B10" i="1"/>
  <c r="B9" i="1"/>
  <c r="B8" i="1"/>
  <c r="B7" i="1"/>
  <c r="E46" i="10"/>
  <c r="E38" i="10"/>
  <c r="E30" i="10"/>
  <c r="E62" i="10"/>
  <c r="E29" i="10"/>
  <c r="G109" i="10"/>
  <c r="G110" i="10"/>
  <c r="G111" i="10"/>
  <c r="G112" i="10"/>
  <c r="G113" i="10"/>
  <c r="G114" i="10"/>
  <c r="G115" i="10"/>
  <c r="G116" i="10"/>
  <c r="G117" i="10"/>
  <c r="G118" i="10"/>
  <c r="G119" i="10"/>
  <c r="G120" i="10"/>
  <c r="G121" i="10"/>
  <c r="G122" i="10"/>
  <c r="G123" i="10"/>
  <c r="G124" i="10"/>
  <c r="G125" i="10"/>
  <c r="G126" i="10"/>
  <c r="G127" i="10"/>
  <c r="G128" i="10"/>
  <c r="G129" i="10"/>
  <c r="G130" i="10"/>
  <c r="G131" i="10"/>
  <c r="G132" i="10"/>
  <c r="C1" i="9"/>
  <c r="E7" i="4" l="1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C7" i="4" l="1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6" i="4"/>
  <c r="E10" i="1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48" i="2"/>
  <c r="G147" i="2"/>
  <c r="G146" i="2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6" i="10"/>
  <c r="F6" i="9"/>
  <c r="E7" i="10"/>
  <c r="E8" i="10"/>
  <c r="E9" i="10"/>
  <c r="E10" i="10"/>
  <c r="E11" i="10"/>
  <c r="E12" i="10"/>
  <c r="E13" i="10"/>
  <c r="G13" i="10" s="1"/>
  <c r="E14" i="10"/>
  <c r="E15" i="10"/>
  <c r="E16" i="10"/>
  <c r="E17" i="10"/>
  <c r="E18" i="10"/>
  <c r="E19" i="10"/>
  <c r="E20" i="10"/>
  <c r="E21" i="10"/>
  <c r="G21" i="10" s="1"/>
  <c r="I21" i="10" s="1"/>
  <c r="E6" i="10"/>
  <c r="G6" i="10" s="1"/>
  <c r="E6" i="9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6" i="10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6" i="9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6" i="8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6" i="7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6" i="6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6" i="5"/>
  <c r="D135" i="10"/>
  <c r="J132" i="10"/>
  <c r="J131" i="10"/>
  <c r="J130" i="10"/>
  <c r="J129" i="10"/>
  <c r="J128" i="10"/>
  <c r="I127" i="10"/>
  <c r="J127" i="10"/>
  <c r="I126" i="10"/>
  <c r="J126" i="10"/>
  <c r="J125" i="10"/>
  <c r="I124" i="10"/>
  <c r="I123" i="10"/>
  <c r="J122" i="10"/>
  <c r="J121" i="10"/>
  <c r="J120" i="10"/>
  <c r="I119" i="10"/>
  <c r="I118" i="10"/>
  <c r="J117" i="10"/>
  <c r="J116" i="10"/>
  <c r="I116" i="10"/>
  <c r="J115" i="10"/>
  <c r="I115" i="10"/>
  <c r="J114" i="10"/>
  <c r="J113" i="10"/>
  <c r="I113" i="10"/>
  <c r="J112" i="10"/>
  <c r="J111" i="10"/>
  <c r="J110" i="10"/>
  <c r="J109" i="10"/>
  <c r="J108" i="10"/>
  <c r="I108" i="10"/>
  <c r="G108" i="10"/>
  <c r="H107" i="10"/>
  <c r="I106" i="10"/>
  <c r="G106" i="10"/>
  <c r="J106" i="10" s="1"/>
  <c r="G105" i="10"/>
  <c r="J105" i="10" s="1"/>
  <c r="G104" i="10"/>
  <c r="J104" i="10" s="1"/>
  <c r="G103" i="10"/>
  <c r="J103" i="10" s="1"/>
  <c r="F102" i="10"/>
  <c r="F101" i="10"/>
  <c r="E101" i="10"/>
  <c r="E102" i="10" s="1"/>
  <c r="H100" i="10"/>
  <c r="H99" i="10" s="1"/>
  <c r="G98" i="10"/>
  <c r="J98" i="10" s="1"/>
  <c r="G97" i="10"/>
  <c r="J97" i="10" s="1"/>
  <c r="G96" i="10"/>
  <c r="J96" i="10" s="1"/>
  <c r="G95" i="10"/>
  <c r="J95" i="10" s="1"/>
  <c r="F94" i="10"/>
  <c r="F93" i="10"/>
  <c r="E93" i="10"/>
  <c r="E94" i="10" s="1"/>
  <c r="H92" i="10"/>
  <c r="H91" i="10" s="1"/>
  <c r="G90" i="10"/>
  <c r="J90" i="10" s="1"/>
  <c r="G89" i="10"/>
  <c r="J89" i="10" s="1"/>
  <c r="G88" i="10"/>
  <c r="J88" i="10" s="1"/>
  <c r="J87" i="10"/>
  <c r="G87" i="10"/>
  <c r="I87" i="10" s="1"/>
  <c r="F86" i="10"/>
  <c r="F85" i="10"/>
  <c r="E85" i="10"/>
  <c r="H84" i="10"/>
  <c r="H83" i="10" s="1"/>
  <c r="I82" i="10"/>
  <c r="G82" i="10"/>
  <c r="J82" i="10" s="1"/>
  <c r="G81" i="10"/>
  <c r="I81" i="10" s="1"/>
  <c r="G80" i="10"/>
  <c r="J80" i="10" s="1"/>
  <c r="G79" i="10"/>
  <c r="J79" i="10" s="1"/>
  <c r="F78" i="10"/>
  <c r="F77" i="10"/>
  <c r="G77" i="10" s="1"/>
  <c r="J77" i="10" s="1"/>
  <c r="E77" i="10"/>
  <c r="E78" i="10" s="1"/>
  <c r="H76" i="10"/>
  <c r="H75" i="10" s="1"/>
  <c r="G74" i="10"/>
  <c r="J74" i="10" s="1"/>
  <c r="G73" i="10"/>
  <c r="J73" i="10" s="1"/>
  <c r="I72" i="10"/>
  <c r="G72" i="10"/>
  <c r="J72" i="10" s="1"/>
  <c r="I71" i="10"/>
  <c r="G71" i="10"/>
  <c r="J71" i="10" s="1"/>
  <c r="F70" i="10"/>
  <c r="F69" i="10"/>
  <c r="E69" i="10"/>
  <c r="E70" i="10" s="1"/>
  <c r="H68" i="10"/>
  <c r="H67" i="10" s="1"/>
  <c r="G66" i="10"/>
  <c r="J66" i="10" s="1"/>
  <c r="G65" i="10"/>
  <c r="I65" i="10" s="1"/>
  <c r="G64" i="10"/>
  <c r="J64" i="10" s="1"/>
  <c r="G63" i="10"/>
  <c r="J63" i="10" s="1"/>
  <c r="F62" i="10"/>
  <c r="G61" i="10"/>
  <c r="J61" i="10" s="1"/>
  <c r="F61" i="10"/>
  <c r="E61" i="10"/>
  <c r="H60" i="10"/>
  <c r="H59" i="10" s="1"/>
  <c r="J58" i="10"/>
  <c r="G58" i="10"/>
  <c r="I58" i="10" s="1"/>
  <c r="G57" i="10"/>
  <c r="J57" i="10" s="1"/>
  <c r="J56" i="10"/>
  <c r="I56" i="10"/>
  <c r="G56" i="10"/>
  <c r="J55" i="10"/>
  <c r="G55" i="10"/>
  <c r="I55" i="10" s="1"/>
  <c r="F54" i="10"/>
  <c r="F53" i="10"/>
  <c r="E53" i="10"/>
  <c r="H52" i="10"/>
  <c r="H51" i="10" s="1"/>
  <c r="I50" i="10"/>
  <c r="G50" i="10"/>
  <c r="J50" i="10" s="1"/>
  <c r="J49" i="10"/>
  <c r="G49" i="10"/>
  <c r="I49" i="10" s="1"/>
  <c r="J48" i="10"/>
  <c r="I48" i="10"/>
  <c r="G48" i="10"/>
  <c r="G47" i="10"/>
  <c r="I47" i="10" s="1"/>
  <c r="F46" i="10"/>
  <c r="G46" i="10" s="1"/>
  <c r="J46" i="10" s="1"/>
  <c r="F45" i="10"/>
  <c r="G45" i="10" s="1"/>
  <c r="E45" i="10"/>
  <c r="H44" i="10"/>
  <c r="H43" i="10" s="1"/>
  <c r="G42" i="10"/>
  <c r="J42" i="10" s="1"/>
  <c r="G41" i="10"/>
  <c r="J41" i="10" s="1"/>
  <c r="G40" i="10"/>
  <c r="I40" i="10" s="1"/>
  <c r="G39" i="10"/>
  <c r="J39" i="10" s="1"/>
  <c r="F38" i="10"/>
  <c r="G38" i="10" s="1"/>
  <c r="J38" i="10" s="1"/>
  <c r="F37" i="10"/>
  <c r="E37" i="10"/>
  <c r="H36" i="10"/>
  <c r="H35" i="10" s="1"/>
  <c r="I34" i="10"/>
  <c r="G34" i="10"/>
  <c r="J34" i="10" s="1"/>
  <c r="G33" i="10"/>
  <c r="J33" i="10" s="1"/>
  <c r="I32" i="10"/>
  <c r="G32" i="10"/>
  <c r="J32" i="10" s="1"/>
  <c r="G31" i="10"/>
  <c r="J31" i="10" s="1"/>
  <c r="F30" i="10"/>
  <c r="G30" i="10" s="1"/>
  <c r="F29" i="10"/>
  <c r="G29" i="10" s="1"/>
  <c r="H28" i="10"/>
  <c r="H27" i="10" s="1"/>
  <c r="F25" i="10"/>
  <c r="E25" i="10"/>
  <c r="C25" i="10"/>
  <c r="F24" i="10"/>
  <c r="E24" i="10"/>
  <c r="C24" i="10"/>
  <c r="F23" i="10"/>
  <c r="E23" i="10"/>
  <c r="C23" i="10"/>
  <c r="F22" i="10"/>
  <c r="E22" i="10"/>
  <c r="C22" i="10"/>
  <c r="C1" i="10"/>
  <c r="D135" i="9"/>
  <c r="I132" i="9"/>
  <c r="G132" i="9"/>
  <c r="J132" i="9" s="1"/>
  <c r="G131" i="9"/>
  <c r="J131" i="9" s="1"/>
  <c r="I130" i="9"/>
  <c r="G130" i="9"/>
  <c r="J130" i="9" s="1"/>
  <c r="J129" i="9"/>
  <c r="I129" i="9"/>
  <c r="G129" i="9"/>
  <c r="J128" i="9"/>
  <c r="I128" i="9"/>
  <c r="G128" i="9"/>
  <c r="J127" i="9"/>
  <c r="G127" i="9"/>
  <c r="I127" i="9" s="1"/>
  <c r="J126" i="9"/>
  <c r="I126" i="9"/>
  <c r="G126" i="9"/>
  <c r="G125" i="9"/>
  <c r="J125" i="9" s="1"/>
  <c r="I124" i="9"/>
  <c r="G124" i="9"/>
  <c r="J124" i="9" s="1"/>
  <c r="G123" i="9"/>
  <c r="J123" i="9" s="1"/>
  <c r="I122" i="9"/>
  <c r="G122" i="9"/>
  <c r="J122" i="9" s="1"/>
  <c r="J121" i="9"/>
  <c r="I121" i="9"/>
  <c r="G121" i="9"/>
  <c r="J120" i="9"/>
  <c r="I120" i="9"/>
  <c r="G120" i="9"/>
  <c r="J119" i="9"/>
  <c r="G119" i="9"/>
  <c r="I119" i="9" s="1"/>
  <c r="J118" i="9"/>
  <c r="I118" i="9"/>
  <c r="G118" i="9"/>
  <c r="G117" i="9"/>
  <c r="J117" i="9" s="1"/>
  <c r="I116" i="9"/>
  <c r="G116" i="9"/>
  <c r="J116" i="9" s="1"/>
  <c r="G115" i="9"/>
  <c r="J115" i="9" s="1"/>
  <c r="I114" i="9"/>
  <c r="G114" i="9"/>
  <c r="J114" i="9" s="1"/>
  <c r="J113" i="9"/>
  <c r="I113" i="9"/>
  <c r="G113" i="9"/>
  <c r="J112" i="9"/>
  <c r="I112" i="9"/>
  <c r="G112" i="9"/>
  <c r="J111" i="9"/>
  <c r="G111" i="9"/>
  <c r="I111" i="9" s="1"/>
  <c r="J110" i="9"/>
  <c r="I110" i="9"/>
  <c r="G110" i="9"/>
  <c r="G109" i="9"/>
  <c r="J109" i="9" s="1"/>
  <c r="G108" i="9"/>
  <c r="J108" i="9" s="1"/>
  <c r="H107" i="9"/>
  <c r="J106" i="9"/>
  <c r="G106" i="9"/>
  <c r="I106" i="9" s="1"/>
  <c r="J105" i="9"/>
  <c r="I105" i="9"/>
  <c r="G105" i="9"/>
  <c r="G104" i="9"/>
  <c r="J104" i="9" s="1"/>
  <c r="I103" i="9"/>
  <c r="G103" i="9"/>
  <c r="J103" i="9" s="1"/>
  <c r="F102" i="9"/>
  <c r="E102" i="9"/>
  <c r="G102" i="9" s="1"/>
  <c r="I101" i="9"/>
  <c r="G101" i="9"/>
  <c r="J101" i="9" s="1"/>
  <c r="F101" i="9"/>
  <c r="E101" i="9"/>
  <c r="H100" i="9"/>
  <c r="H99" i="9" s="1"/>
  <c r="G98" i="9"/>
  <c r="J98" i="9" s="1"/>
  <c r="I97" i="9"/>
  <c r="G97" i="9"/>
  <c r="J97" i="9" s="1"/>
  <c r="G96" i="9"/>
  <c r="J96" i="9" s="1"/>
  <c r="I95" i="9"/>
  <c r="G95" i="9"/>
  <c r="J95" i="9" s="1"/>
  <c r="F94" i="9"/>
  <c r="E94" i="9"/>
  <c r="G94" i="9" s="1"/>
  <c r="F93" i="9"/>
  <c r="E93" i="9"/>
  <c r="G93" i="9" s="1"/>
  <c r="H92" i="9"/>
  <c r="H91" i="9" s="1"/>
  <c r="G90" i="9"/>
  <c r="J90" i="9" s="1"/>
  <c r="I89" i="9"/>
  <c r="G89" i="9"/>
  <c r="J89" i="9" s="1"/>
  <c r="J88" i="9"/>
  <c r="I88" i="9"/>
  <c r="G88" i="9"/>
  <c r="J87" i="9"/>
  <c r="I87" i="9"/>
  <c r="G87" i="9"/>
  <c r="J86" i="9"/>
  <c r="G86" i="9"/>
  <c r="I86" i="9" s="1"/>
  <c r="F86" i="9"/>
  <c r="E86" i="9"/>
  <c r="F85" i="9"/>
  <c r="E85" i="9"/>
  <c r="G85" i="9" s="1"/>
  <c r="H84" i="9"/>
  <c r="H83" i="9"/>
  <c r="J82" i="9"/>
  <c r="I82" i="9"/>
  <c r="G82" i="9"/>
  <c r="J81" i="9"/>
  <c r="I81" i="9"/>
  <c r="G81" i="9"/>
  <c r="J80" i="9"/>
  <c r="G80" i="9"/>
  <c r="I80" i="9" s="1"/>
  <c r="J79" i="9"/>
  <c r="G79" i="9"/>
  <c r="I79" i="9" s="1"/>
  <c r="G78" i="9"/>
  <c r="J78" i="9" s="1"/>
  <c r="F78" i="9"/>
  <c r="E78" i="9"/>
  <c r="F77" i="9"/>
  <c r="G77" i="9" s="1"/>
  <c r="E77" i="9"/>
  <c r="H76" i="9"/>
  <c r="H75" i="9"/>
  <c r="J74" i="9"/>
  <c r="G74" i="9"/>
  <c r="I74" i="9" s="1"/>
  <c r="J73" i="9"/>
  <c r="G73" i="9"/>
  <c r="I73" i="9" s="1"/>
  <c r="G72" i="9"/>
  <c r="J72" i="9" s="1"/>
  <c r="I71" i="9"/>
  <c r="G71" i="9"/>
  <c r="J71" i="9" s="1"/>
  <c r="F70" i="9"/>
  <c r="E70" i="9"/>
  <c r="G70" i="9" s="1"/>
  <c r="I69" i="9"/>
  <c r="G69" i="9"/>
  <c r="J69" i="9" s="1"/>
  <c r="F69" i="9"/>
  <c r="E69" i="9"/>
  <c r="H68" i="9"/>
  <c r="H67" i="9" s="1"/>
  <c r="G66" i="9"/>
  <c r="J66" i="9" s="1"/>
  <c r="I65" i="9"/>
  <c r="G65" i="9"/>
  <c r="J65" i="9" s="1"/>
  <c r="G64" i="9"/>
  <c r="J64" i="9" s="1"/>
  <c r="I63" i="9"/>
  <c r="G63" i="9"/>
  <c r="J63" i="9" s="1"/>
  <c r="F62" i="9"/>
  <c r="E62" i="9"/>
  <c r="G62" i="9" s="1"/>
  <c r="I61" i="9"/>
  <c r="F61" i="9"/>
  <c r="E61" i="9"/>
  <c r="G61" i="9" s="1"/>
  <c r="H60" i="9"/>
  <c r="H59" i="9" s="1"/>
  <c r="G58" i="9"/>
  <c r="J58" i="9" s="1"/>
  <c r="I57" i="9"/>
  <c r="G57" i="9"/>
  <c r="J57" i="9" s="1"/>
  <c r="J56" i="9"/>
  <c r="I56" i="9"/>
  <c r="G56" i="9"/>
  <c r="G55" i="9"/>
  <c r="I55" i="9" s="1"/>
  <c r="F54" i="9"/>
  <c r="F53" i="9"/>
  <c r="E53" i="9"/>
  <c r="E54" i="9" s="1"/>
  <c r="H52" i="9"/>
  <c r="H51" i="9"/>
  <c r="J50" i="9"/>
  <c r="I50" i="9"/>
  <c r="G50" i="9"/>
  <c r="J49" i="9"/>
  <c r="I49" i="9"/>
  <c r="G49" i="9"/>
  <c r="J48" i="9"/>
  <c r="G48" i="9"/>
  <c r="I48" i="9" s="1"/>
  <c r="G47" i="9"/>
  <c r="I47" i="9" s="1"/>
  <c r="F46" i="9"/>
  <c r="F45" i="9"/>
  <c r="E45" i="9"/>
  <c r="E46" i="9" s="1"/>
  <c r="H44" i="9"/>
  <c r="H43" i="9"/>
  <c r="J42" i="9"/>
  <c r="I42" i="9"/>
  <c r="G42" i="9"/>
  <c r="J41" i="9"/>
  <c r="G41" i="9"/>
  <c r="I41" i="9" s="1"/>
  <c r="G40" i="9"/>
  <c r="I40" i="9" s="1"/>
  <c r="G39" i="9"/>
  <c r="F38" i="9"/>
  <c r="E38" i="9"/>
  <c r="F37" i="9"/>
  <c r="E37" i="9"/>
  <c r="H36" i="9"/>
  <c r="H35" i="9" s="1"/>
  <c r="J34" i="9"/>
  <c r="G34" i="9"/>
  <c r="I34" i="9" s="1"/>
  <c r="G33" i="9"/>
  <c r="G32" i="9"/>
  <c r="G31" i="9"/>
  <c r="J31" i="9" s="1"/>
  <c r="F30" i="9"/>
  <c r="F29" i="9"/>
  <c r="E29" i="9"/>
  <c r="H28" i="9"/>
  <c r="H27" i="9" s="1"/>
  <c r="F25" i="9"/>
  <c r="E25" i="9"/>
  <c r="F24" i="9"/>
  <c r="E24" i="9"/>
  <c r="F23" i="9"/>
  <c r="E23" i="9"/>
  <c r="G23" i="9" s="1"/>
  <c r="F22" i="9"/>
  <c r="E22" i="9"/>
  <c r="F21" i="9"/>
  <c r="E21" i="9"/>
  <c r="F20" i="9"/>
  <c r="E20" i="9"/>
  <c r="F19" i="9"/>
  <c r="E19" i="9"/>
  <c r="G19" i="9" s="1"/>
  <c r="F18" i="9"/>
  <c r="E18" i="9"/>
  <c r="F17" i="9"/>
  <c r="E17" i="9"/>
  <c r="F16" i="9"/>
  <c r="E16" i="9"/>
  <c r="F15" i="9"/>
  <c r="E15" i="9"/>
  <c r="G15" i="9" s="1"/>
  <c r="F14" i="9"/>
  <c r="E14" i="9"/>
  <c r="F13" i="9"/>
  <c r="E13" i="9"/>
  <c r="F12" i="9"/>
  <c r="E12" i="9"/>
  <c r="F11" i="9"/>
  <c r="E11" i="9"/>
  <c r="F10" i="9"/>
  <c r="F9" i="9"/>
  <c r="F8" i="9"/>
  <c r="F7" i="9"/>
  <c r="D135" i="8"/>
  <c r="I132" i="8"/>
  <c r="G132" i="8"/>
  <c r="J132" i="8" s="1"/>
  <c r="J131" i="8"/>
  <c r="G131" i="8"/>
  <c r="I131" i="8" s="1"/>
  <c r="G130" i="8"/>
  <c r="J130" i="8" s="1"/>
  <c r="I129" i="8"/>
  <c r="G129" i="8"/>
  <c r="J129" i="8" s="1"/>
  <c r="I128" i="8"/>
  <c r="G128" i="8"/>
  <c r="J128" i="8" s="1"/>
  <c r="G127" i="8"/>
  <c r="J127" i="8" s="1"/>
  <c r="J126" i="8"/>
  <c r="I126" i="8"/>
  <c r="G126" i="8"/>
  <c r="J125" i="8"/>
  <c r="I125" i="8"/>
  <c r="G125" i="8"/>
  <c r="I124" i="8"/>
  <c r="G124" i="8"/>
  <c r="J124" i="8" s="1"/>
  <c r="J123" i="8"/>
  <c r="G123" i="8"/>
  <c r="I123" i="8" s="1"/>
  <c r="J122" i="8"/>
  <c r="I122" i="8"/>
  <c r="G122" i="8"/>
  <c r="I121" i="8"/>
  <c r="G121" i="8"/>
  <c r="J121" i="8" s="1"/>
  <c r="I120" i="8"/>
  <c r="G120" i="8"/>
  <c r="J120" i="8" s="1"/>
  <c r="J119" i="8"/>
  <c r="I119" i="8"/>
  <c r="G119" i="8"/>
  <c r="J118" i="8"/>
  <c r="I118" i="8"/>
  <c r="G118" i="8"/>
  <c r="G117" i="8"/>
  <c r="J116" i="8"/>
  <c r="I116" i="8"/>
  <c r="G116" i="8"/>
  <c r="J115" i="8"/>
  <c r="G115" i="8"/>
  <c r="I115" i="8" s="1"/>
  <c r="G114" i="8"/>
  <c r="J113" i="8"/>
  <c r="I113" i="8"/>
  <c r="G113" i="8"/>
  <c r="I112" i="8"/>
  <c r="G112" i="8"/>
  <c r="J112" i="8" s="1"/>
  <c r="G111" i="8"/>
  <c r="I110" i="8"/>
  <c r="G110" i="8"/>
  <c r="J110" i="8" s="1"/>
  <c r="G109" i="8"/>
  <c r="J109" i="8" s="1"/>
  <c r="G108" i="8"/>
  <c r="I108" i="8" s="1"/>
  <c r="H107" i="8"/>
  <c r="J106" i="8"/>
  <c r="I106" i="8"/>
  <c r="G106" i="8"/>
  <c r="J105" i="8"/>
  <c r="I105" i="8"/>
  <c r="G105" i="8"/>
  <c r="G104" i="8"/>
  <c r="J104" i="8" s="1"/>
  <c r="G103" i="8"/>
  <c r="F102" i="8"/>
  <c r="E102" i="8"/>
  <c r="G102" i="8" s="1"/>
  <c r="F101" i="8"/>
  <c r="G101" i="8" s="1"/>
  <c r="E101" i="8"/>
  <c r="H100" i="8"/>
  <c r="H99" i="8"/>
  <c r="J98" i="8"/>
  <c r="G98" i="8"/>
  <c r="I98" i="8" s="1"/>
  <c r="G97" i="8"/>
  <c r="J97" i="8" s="1"/>
  <c r="G96" i="8"/>
  <c r="J95" i="8"/>
  <c r="G95" i="8"/>
  <c r="I95" i="8" s="1"/>
  <c r="F94" i="8"/>
  <c r="E94" i="8"/>
  <c r="G94" i="8" s="1"/>
  <c r="F93" i="8"/>
  <c r="E93" i="8"/>
  <c r="G93" i="8" s="1"/>
  <c r="H92" i="8"/>
  <c r="H91" i="8" s="1"/>
  <c r="G92" i="8"/>
  <c r="G90" i="8"/>
  <c r="I90" i="8" s="1"/>
  <c r="I89" i="8"/>
  <c r="G89" i="8"/>
  <c r="J89" i="8" s="1"/>
  <c r="G88" i="8"/>
  <c r="J88" i="8" s="1"/>
  <c r="G87" i="8"/>
  <c r="J87" i="8" s="1"/>
  <c r="I86" i="8"/>
  <c r="F86" i="8"/>
  <c r="F85" i="8"/>
  <c r="G85" i="8" s="1"/>
  <c r="E85" i="8"/>
  <c r="E86" i="8" s="1"/>
  <c r="G86" i="8" s="1"/>
  <c r="J86" i="8" s="1"/>
  <c r="H84" i="8"/>
  <c r="H83" i="8"/>
  <c r="I82" i="8"/>
  <c r="G82" i="8"/>
  <c r="J82" i="8" s="1"/>
  <c r="I81" i="8"/>
  <c r="G81" i="8"/>
  <c r="J81" i="8" s="1"/>
  <c r="G80" i="8"/>
  <c r="J80" i="8" s="1"/>
  <c r="J79" i="8"/>
  <c r="I79" i="8"/>
  <c r="G79" i="8"/>
  <c r="F78" i="8"/>
  <c r="E78" i="8"/>
  <c r="G78" i="8" s="1"/>
  <c r="F77" i="8"/>
  <c r="E77" i="8"/>
  <c r="H76" i="8"/>
  <c r="H75" i="8"/>
  <c r="G74" i="8"/>
  <c r="J74" i="8" s="1"/>
  <c r="J73" i="8"/>
  <c r="I73" i="8"/>
  <c r="G73" i="8"/>
  <c r="J72" i="8"/>
  <c r="I72" i="8"/>
  <c r="G72" i="8"/>
  <c r="G71" i="8"/>
  <c r="J71" i="8" s="1"/>
  <c r="F70" i="8"/>
  <c r="F69" i="8"/>
  <c r="G69" i="8" s="1"/>
  <c r="E69" i="8"/>
  <c r="E70" i="8" s="1"/>
  <c r="G70" i="8" s="1"/>
  <c r="H68" i="8"/>
  <c r="H67" i="8"/>
  <c r="J66" i="8"/>
  <c r="I66" i="8"/>
  <c r="G66" i="8"/>
  <c r="G65" i="8"/>
  <c r="J65" i="8" s="1"/>
  <c r="G64" i="8"/>
  <c r="J63" i="8"/>
  <c r="I63" i="8"/>
  <c r="G63" i="8"/>
  <c r="F62" i="8"/>
  <c r="E62" i="8"/>
  <c r="G62" i="8" s="1"/>
  <c r="F61" i="8"/>
  <c r="E61" i="8"/>
  <c r="G61" i="8" s="1"/>
  <c r="H60" i="8"/>
  <c r="H59" i="8" s="1"/>
  <c r="H26" i="8" s="1"/>
  <c r="G58" i="8"/>
  <c r="J57" i="8"/>
  <c r="I57" i="8"/>
  <c r="G57" i="8"/>
  <c r="G56" i="8"/>
  <c r="J56" i="8" s="1"/>
  <c r="I55" i="8"/>
  <c r="G55" i="8"/>
  <c r="J55" i="8" s="1"/>
  <c r="F54" i="8"/>
  <c r="E54" i="8"/>
  <c r="G54" i="8" s="1"/>
  <c r="I53" i="8"/>
  <c r="G53" i="8"/>
  <c r="J53" i="8" s="1"/>
  <c r="F53" i="8"/>
  <c r="E53" i="8"/>
  <c r="H52" i="8"/>
  <c r="H51" i="8" s="1"/>
  <c r="G50" i="8"/>
  <c r="G49" i="8"/>
  <c r="J49" i="8" s="1"/>
  <c r="G48" i="8"/>
  <c r="J48" i="8" s="1"/>
  <c r="I47" i="8"/>
  <c r="G47" i="8"/>
  <c r="J47" i="8" s="1"/>
  <c r="F46" i="8"/>
  <c r="F45" i="8"/>
  <c r="E45" i="8"/>
  <c r="E46" i="8" s="1"/>
  <c r="H44" i="8"/>
  <c r="H43" i="8"/>
  <c r="G42" i="8"/>
  <c r="J42" i="8" s="1"/>
  <c r="J41" i="8"/>
  <c r="G41" i="8"/>
  <c r="I41" i="8" s="1"/>
  <c r="J40" i="8"/>
  <c r="I40" i="8"/>
  <c r="G40" i="8"/>
  <c r="G39" i="8"/>
  <c r="J39" i="8" s="1"/>
  <c r="F38" i="8"/>
  <c r="F37" i="8"/>
  <c r="G37" i="8" s="1"/>
  <c r="E37" i="8"/>
  <c r="E38" i="8" s="1"/>
  <c r="H36" i="8"/>
  <c r="H35" i="8"/>
  <c r="G34" i="8"/>
  <c r="J34" i="8" s="1"/>
  <c r="G33" i="8"/>
  <c r="I33" i="8" s="1"/>
  <c r="G32" i="8"/>
  <c r="I32" i="8" s="1"/>
  <c r="G31" i="8"/>
  <c r="I31" i="8" s="1"/>
  <c r="F30" i="8"/>
  <c r="F29" i="8"/>
  <c r="E29" i="8"/>
  <c r="E30" i="8" s="1"/>
  <c r="H28" i="8"/>
  <c r="H27" i="8" s="1"/>
  <c r="F25" i="8"/>
  <c r="E25" i="8"/>
  <c r="G25" i="8" s="1"/>
  <c r="F24" i="8"/>
  <c r="E24" i="8"/>
  <c r="F23" i="8"/>
  <c r="E23" i="8"/>
  <c r="F22" i="8"/>
  <c r="E22" i="8"/>
  <c r="F21" i="8"/>
  <c r="E21" i="8"/>
  <c r="F20" i="8"/>
  <c r="E20" i="8"/>
  <c r="F19" i="8"/>
  <c r="E19" i="8"/>
  <c r="F18" i="8"/>
  <c r="E18" i="8"/>
  <c r="F17" i="8"/>
  <c r="E17" i="8"/>
  <c r="G17" i="8" s="1"/>
  <c r="F16" i="8"/>
  <c r="E16" i="8"/>
  <c r="F15" i="8"/>
  <c r="E15" i="8"/>
  <c r="F14" i="8"/>
  <c r="E14" i="8"/>
  <c r="F13" i="8"/>
  <c r="E13" i="8"/>
  <c r="F12" i="8"/>
  <c r="E12" i="8"/>
  <c r="F11" i="8"/>
  <c r="E11" i="8"/>
  <c r="F10" i="8"/>
  <c r="E10" i="8"/>
  <c r="F9" i="8"/>
  <c r="E9" i="8"/>
  <c r="F8" i="8"/>
  <c r="F7" i="8"/>
  <c r="F6" i="8"/>
  <c r="D135" i="7"/>
  <c r="I132" i="7"/>
  <c r="G132" i="7"/>
  <c r="J132" i="7" s="1"/>
  <c r="J131" i="7"/>
  <c r="I131" i="7"/>
  <c r="G131" i="7"/>
  <c r="J130" i="7"/>
  <c r="I130" i="7"/>
  <c r="G130" i="7"/>
  <c r="G129" i="7"/>
  <c r="I129" i="7" s="1"/>
  <c r="J128" i="7"/>
  <c r="G128" i="7"/>
  <c r="I128" i="7" s="1"/>
  <c r="J127" i="7"/>
  <c r="G127" i="7"/>
  <c r="I127" i="7" s="1"/>
  <c r="I126" i="7"/>
  <c r="G126" i="7"/>
  <c r="J126" i="7" s="1"/>
  <c r="G125" i="7"/>
  <c r="J125" i="7" s="1"/>
  <c r="I124" i="7"/>
  <c r="G124" i="7"/>
  <c r="J124" i="7" s="1"/>
  <c r="J123" i="7"/>
  <c r="I123" i="7"/>
  <c r="G123" i="7"/>
  <c r="J122" i="7"/>
  <c r="I122" i="7"/>
  <c r="G122" i="7"/>
  <c r="J121" i="7"/>
  <c r="G121" i="7"/>
  <c r="I121" i="7" s="1"/>
  <c r="J120" i="7"/>
  <c r="G120" i="7"/>
  <c r="I120" i="7" s="1"/>
  <c r="J119" i="7"/>
  <c r="G119" i="7"/>
  <c r="I119" i="7" s="1"/>
  <c r="G118" i="7"/>
  <c r="J118" i="7" s="1"/>
  <c r="I117" i="7"/>
  <c r="G117" i="7"/>
  <c r="J117" i="7" s="1"/>
  <c r="I116" i="7"/>
  <c r="G116" i="7"/>
  <c r="J116" i="7" s="1"/>
  <c r="G115" i="7"/>
  <c r="J115" i="7" s="1"/>
  <c r="I114" i="7"/>
  <c r="G114" i="7"/>
  <c r="J114" i="7" s="1"/>
  <c r="J113" i="7"/>
  <c r="G113" i="7"/>
  <c r="I113" i="7" s="1"/>
  <c r="G112" i="7"/>
  <c r="I112" i="7" s="1"/>
  <c r="G111" i="7"/>
  <c r="I111" i="7" s="1"/>
  <c r="G110" i="7"/>
  <c r="J110" i="7" s="1"/>
  <c r="G109" i="7"/>
  <c r="J109" i="7" s="1"/>
  <c r="I108" i="7"/>
  <c r="G108" i="7"/>
  <c r="J108" i="7" s="1"/>
  <c r="H107" i="7"/>
  <c r="J106" i="7"/>
  <c r="G106" i="7"/>
  <c r="I106" i="7" s="1"/>
  <c r="I105" i="7"/>
  <c r="G105" i="7"/>
  <c r="J105" i="7" s="1"/>
  <c r="G104" i="7"/>
  <c r="J104" i="7" s="1"/>
  <c r="I103" i="7"/>
  <c r="G103" i="7"/>
  <c r="J103" i="7" s="1"/>
  <c r="F102" i="7"/>
  <c r="F101" i="7"/>
  <c r="E101" i="7"/>
  <c r="H100" i="7"/>
  <c r="H99" i="7" s="1"/>
  <c r="G98" i="7"/>
  <c r="J98" i="7" s="1"/>
  <c r="I97" i="7"/>
  <c r="G97" i="7"/>
  <c r="J97" i="7" s="1"/>
  <c r="J96" i="7"/>
  <c r="I96" i="7"/>
  <c r="G96" i="7"/>
  <c r="J95" i="7"/>
  <c r="I95" i="7"/>
  <c r="G95" i="7"/>
  <c r="F94" i="7"/>
  <c r="G94" i="7" s="1"/>
  <c r="E94" i="7"/>
  <c r="J93" i="7"/>
  <c r="F93" i="7"/>
  <c r="E93" i="7"/>
  <c r="G93" i="7" s="1"/>
  <c r="I93" i="7" s="1"/>
  <c r="H92" i="7"/>
  <c r="H91" i="7"/>
  <c r="J90" i="7"/>
  <c r="I90" i="7"/>
  <c r="G90" i="7"/>
  <c r="J89" i="7"/>
  <c r="I89" i="7"/>
  <c r="G89" i="7"/>
  <c r="J88" i="7"/>
  <c r="G88" i="7"/>
  <c r="I88" i="7" s="1"/>
  <c r="G87" i="7"/>
  <c r="I87" i="7" s="1"/>
  <c r="F86" i="7"/>
  <c r="E86" i="7"/>
  <c r="G86" i="7" s="1"/>
  <c r="F85" i="7"/>
  <c r="G85" i="7" s="1"/>
  <c r="E85" i="7"/>
  <c r="H84" i="7"/>
  <c r="H83" i="7"/>
  <c r="G82" i="7"/>
  <c r="I82" i="7" s="1"/>
  <c r="J81" i="7"/>
  <c r="G81" i="7"/>
  <c r="I81" i="7" s="1"/>
  <c r="G80" i="7"/>
  <c r="I79" i="7"/>
  <c r="G79" i="7"/>
  <c r="J79" i="7" s="1"/>
  <c r="F78" i="7"/>
  <c r="G77" i="7"/>
  <c r="F77" i="7"/>
  <c r="E77" i="7"/>
  <c r="E78" i="7" s="1"/>
  <c r="G78" i="7" s="1"/>
  <c r="H76" i="7"/>
  <c r="H75" i="7" s="1"/>
  <c r="J74" i="7"/>
  <c r="G74" i="7"/>
  <c r="I74" i="7" s="1"/>
  <c r="I73" i="7"/>
  <c r="G73" i="7"/>
  <c r="J73" i="7" s="1"/>
  <c r="G72" i="7"/>
  <c r="J72" i="7" s="1"/>
  <c r="I71" i="7"/>
  <c r="G71" i="7"/>
  <c r="J71" i="7" s="1"/>
  <c r="F70" i="7"/>
  <c r="F69" i="7"/>
  <c r="E69" i="7"/>
  <c r="H68" i="7"/>
  <c r="H67" i="7" s="1"/>
  <c r="G66" i="7"/>
  <c r="J66" i="7" s="1"/>
  <c r="I65" i="7"/>
  <c r="G65" i="7"/>
  <c r="J65" i="7" s="1"/>
  <c r="J64" i="7"/>
  <c r="I64" i="7"/>
  <c r="G64" i="7"/>
  <c r="J63" i="7"/>
  <c r="I63" i="7"/>
  <c r="G63" i="7"/>
  <c r="F62" i="7"/>
  <c r="G62" i="7" s="1"/>
  <c r="E62" i="7"/>
  <c r="J61" i="7"/>
  <c r="F61" i="7"/>
  <c r="E61" i="7"/>
  <c r="G61" i="7" s="1"/>
  <c r="I61" i="7" s="1"/>
  <c r="H60" i="7"/>
  <c r="H59" i="7"/>
  <c r="J58" i="7"/>
  <c r="I58" i="7"/>
  <c r="G58" i="7"/>
  <c r="I57" i="7"/>
  <c r="G57" i="7"/>
  <c r="J57" i="7" s="1"/>
  <c r="G56" i="7"/>
  <c r="I56" i="7" s="1"/>
  <c r="G55" i="7"/>
  <c r="I55" i="7" s="1"/>
  <c r="F54" i="7"/>
  <c r="E54" i="7"/>
  <c r="G54" i="7" s="1"/>
  <c r="F53" i="7"/>
  <c r="E53" i="7"/>
  <c r="H52" i="7"/>
  <c r="H51" i="7" s="1"/>
  <c r="J50" i="7"/>
  <c r="I50" i="7"/>
  <c r="G50" i="7"/>
  <c r="G49" i="7"/>
  <c r="G48" i="7"/>
  <c r="I48" i="7" s="1"/>
  <c r="G47" i="7"/>
  <c r="J47" i="7" s="1"/>
  <c r="F46" i="7"/>
  <c r="F45" i="7"/>
  <c r="E45" i="7"/>
  <c r="E46" i="7" s="1"/>
  <c r="G46" i="7" s="1"/>
  <c r="H44" i="7"/>
  <c r="H43" i="7" s="1"/>
  <c r="J42" i="7"/>
  <c r="G42" i="7"/>
  <c r="I42" i="7" s="1"/>
  <c r="J41" i="7"/>
  <c r="G41" i="7"/>
  <c r="I41" i="7" s="1"/>
  <c r="G40" i="7"/>
  <c r="J40" i="7" s="1"/>
  <c r="G39" i="7"/>
  <c r="J39" i="7" s="1"/>
  <c r="F38" i="7"/>
  <c r="F37" i="7"/>
  <c r="E37" i="7"/>
  <c r="H36" i="7"/>
  <c r="H35" i="7" s="1"/>
  <c r="J34" i="7"/>
  <c r="G34" i="7"/>
  <c r="I34" i="7" s="1"/>
  <c r="G33" i="7"/>
  <c r="J33" i="7" s="1"/>
  <c r="G32" i="7"/>
  <c r="J32" i="7" s="1"/>
  <c r="I31" i="7"/>
  <c r="G31" i="7"/>
  <c r="J31" i="7" s="1"/>
  <c r="F30" i="7"/>
  <c r="F29" i="7"/>
  <c r="E29" i="7"/>
  <c r="E30" i="7" s="1"/>
  <c r="G30" i="7" s="1"/>
  <c r="H28" i="7"/>
  <c r="H27" i="7"/>
  <c r="F25" i="7"/>
  <c r="E25" i="7"/>
  <c r="F24" i="7"/>
  <c r="E24" i="7"/>
  <c r="F23" i="7"/>
  <c r="E23" i="7"/>
  <c r="F22" i="7"/>
  <c r="E22" i="7"/>
  <c r="G22" i="7" s="1"/>
  <c r="I22" i="7" s="1"/>
  <c r="F21" i="7"/>
  <c r="E21" i="7"/>
  <c r="F20" i="7"/>
  <c r="E20" i="7"/>
  <c r="F19" i="7"/>
  <c r="E19" i="7"/>
  <c r="F18" i="7"/>
  <c r="E18" i="7"/>
  <c r="F17" i="7"/>
  <c r="E17" i="7"/>
  <c r="F16" i="7"/>
  <c r="E16" i="7"/>
  <c r="F15" i="7"/>
  <c r="E15" i="7"/>
  <c r="F14" i="7"/>
  <c r="E14" i="7"/>
  <c r="F13" i="7"/>
  <c r="E13" i="7"/>
  <c r="F12" i="7"/>
  <c r="E12" i="7"/>
  <c r="F11" i="7"/>
  <c r="E11" i="7"/>
  <c r="F10" i="7"/>
  <c r="E10" i="7"/>
  <c r="F9" i="7"/>
  <c r="E9" i="7"/>
  <c r="F8" i="7"/>
  <c r="E8" i="7"/>
  <c r="F7" i="7"/>
  <c r="E7" i="7"/>
  <c r="F6" i="7"/>
  <c r="C1" i="7"/>
  <c r="B27" i="1" s="1"/>
  <c r="D135" i="6"/>
  <c r="G132" i="6"/>
  <c r="J132" i="6" s="1"/>
  <c r="J131" i="6"/>
  <c r="G131" i="6"/>
  <c r="I131" i="6" s="1"/>
  <c r="J130" i="6"/>
  <c r="I130" i="6"/>
  <c r="G130" i="6"/>
  <c r="G129" i="6"/>
  <c r="J128" i="6"/>
  <c r="I128" i="6"/>
  <c r="G128" i="6"/>
  <c r="J127" i="6"/>
  <c r="I127" i="6"/>
  <c r="G127" i="6"/>
  <c r="I126" i="6"/>
  <c r="G126" i="6"/>
  <c r="J126" i="6" s="1"/>
  <c r="J125" i="6"/>
  <c r="G125" i="6"/>
  <c r="I125" i="6" s="1"/>
  <c r="G124" i="6"/>
  <c r="J124" i="6" s="1"/>
  <c r="J123" i="6"/>
  <c r="G123" i="6"/>
  <c r="I123" i="6" s="1"/>
  <c r="J122" i="6"/>
  <c r="I122" i="6"/>
  <c r="G122" i="6"/>
  <c r="G121" i="6"/>
  <c r="J120" i="6"/>
  <c r="I120" i="6"/>
  <c r="G120" i="6"/>
  <c r="J119" i="6"/>
  <c r="I119" i="6"/>
  <c r="G119" i="6"/>
  <c r="I118" i="6"/>
  <c r="G118" i="6"/>
  <c r="J118" i="6" s="1"/>
  <c r="J117" i="6"/>
  <c r="G117" i="6"/>
  <c r="I117" i="6" s="1"/>
  <c r="G116" i="6"/>
  <c r="J116" i="6" s="1"/>
  <c r="J115" i="6"/>
  <c r="G115" i="6"/>
  <c r="I115" i="6" s="1"/>
  <c r="J114" i="6"/>
  <c r="I114" i="6"/>
  <c r="G114" i="6"/>
  <c r="G113" i="6"/>
  <c r="J112" i="6"/>
  <c r="I112" i="6"/>
  <c r="G112" i="6"/>
  <c r="J111" i="6"/>
  <c r="I111" i="6"/>
  <c r="G111" i="6"/>
  <c r="I110" i="6"/>
  <c r="G110" i="6"/>
  <c r="J110" i="6" s="1"/>
  <c r="J109" i="6"/>
  <c r="G109" i="6"/>
  <c r="I109" i="6" s="1"/>
  <c r="G108" i="6"/>
  <c r="G107" i="6" s="1"/>
  <c r="H107" i="6"/>
  <c r="J106" i="6"/>
  <c r="I106" i="6"/>
  <c r="G106" i="6"/>
  <c r="I105" i="6"/>
  <c r="G105" i="6"/>
  <c r="J105" i="6" s="1"/>
  <c r="J104" i="6"/>
  <c r="G104" i="6"/>
  <c r="I104" i="6" s="1"/>
  <c r="G103" i="6"/>
  <c r="J103" i="6" s="1"/>
  <c r="G102" i="6"/>
  <c r="I102" i="6" s="1"/>
  <c r="F102" i="6"/>
  <c r="E102" i="6"/>
  <c r="F101" i="6"/>
  <c r="E101" i="6"/>
  <c r="G101" i="6" s="1"/>
  <c r="H100" i="6"/>
  <c r="H99" i="6"/>
  <c r="J98" i="6"/>
  <c r="G98" i="6"/>
  <c r="I98" i="6" s="1"/>
  <c r="G97" i="6"/>
  <c r="J97" i="6" s="1"/>
  <c r="G96" i="6"/>
  <c r="I96" i="6" s="1"/>
  <c r="J95" i="6"/>
  <c r="I95" i="6"/>
  <c r="G95" i="6"/>
  <c r="F94" i="6"/>
  <c r="E94" i="6"/>
  <c r="G94" i="6" s="1"/>
  <c r="F93" i="6"/>
  <c r="E93" i="6"/>
  <c r="G93" i="6" s="1"/>
  <c r="H92" i="6"/>
  <c r="H91" i="6" s="1"/>
  <c r="G90" i="6"/>
  <c r="I90" i="6" s="1"/>
  <c r="J89" i="6"/>
  <c r="I89" i="6"/>
  <c r="G89" i="6"/>
  <c r="G88" i="6"/>
  <c r="J87" i="6"/>
  <c r="I87" i="6"/>
  <c r="G87" i="6"/>
  <c r="F86" i="6"/>
  <c r="E86" i="6"/>
  <c r="G86" i="6" s="1"/>
  <c r="I85" i="6"/>
  <c r="F85" i="6"/>
  <c r="G85" i="6" s="1"/>
  <c r="E85" i="6"/>
  <c r="H84" i="6"/>
  <c r="H83" i="6" s="1"/>
  <c r="G82" i="6"/>
  <c r="J81" i="6"/>
  <c r="I81" i="6"/>
  <c r="G81" i="6"/>
  <c r="J80" i="6"/>
  <c r="G80" i="6"/>
  <c r="I80" i="6" s="1"/>
  <c r="I79" i="6"/>
  <c r="G79" i="6"/>
  <c r="J79" i="6" s="1"/>
  <c r="F78" i="6"/>
  <c r="I77" i="6"/>
  <c r="F77" i="6"/>
  <c r="G77" i="6" s="1"/>
  <c r="E77" i="6"/>
  <c r="E78" i="6" s="1"/>
  <c r="G78" i="6" s="1"/>
  <c r="H76" i="6"/>
  <c r="H75" i="6"/>
  <c r="J74" i="6"/>
  <c r="G74" i="6"/>
  <c r="I74" i="6" s="1"/>
  <c r="I73" i="6"/>
  <c r="G73" i="6"/>
  <c r="J73" i="6" s="1"/>
  <c r="G72" i="6"/>
  <c r="I72" i="6" s="1"/>
  <c r="G71" i="6"/>
  <c r="J71" i="6" s="1"/>
  <c r="G70" i="6"/>
  <c r="F70" i="6"/>
  <c r="E70" i="6"/>
  <c r="F69" i="6"/>
  <c r="E69" i="6"/>
  <c r="G69" i="6" s="1"/>
  <c r="H68" i="6"/>
  <c r="H67" i="6" s="1"/>
  <c r="G66" i="6"/>
  <c r="I66" i="6" s="1"/>
  <c r="G65" i="6"/>
  <c r="J65" i="6" s="1"/>
  <c r="G64" i="6"/>
  <c r="J64" i="6" s="1"/>
  <c r="J63" i="6"/>
  <c r="I63" i="6"/>
  <c r="G63" i="6"/>
  <c r="G62" i="6"/>
  <c r="F62" i="6"/>
  <c r="E62" i="6"/>
  <c r="I61" i="6"/>
  <c r="F61" i="6"/>
  <c r="E61" i="6"/>
  <c r="G61" i="6" s="1"/>
  <c r="H60" i="6"/>
  <c r="H59" i="6" s="1"/>
  <c r="G58" i="6"/>
  <c r="J58" i="6" s="1"/>
  <c r="J57" i="6"/>
  <c r="I57" i="6"/>
  <c r="G57" i="6"/>
  <c r="I56" i="6"/>
  <c r="G56" i="6"/>
  <c r="J56" i="6" s="1"/>
  <c r="G55" i="6"/>
  <c r="J55" i="6" s="1"/>
  <c r="F54" i="6"/>
  <c r="E54" i="6"/>
  <c r="J53" i="6"/>
  <c r="G53" i="6"/>
  <c r="F53" i="6"/>
  <c r="E53" i="6"/>
  <c r="H52" i="6"/>
  <c r="H51" i="6" s="1"/>
  <c r="G50" i="6"/>
  <c r="J50" i="6" s="1"/>
  <c r="I49" i="6"/>
  <c r="G49" i="6"/>
  <c r="J49" i="6" s="1"/>
  <c r="J48" i="6"/>
  <c r="G48" i="6"/>
  <c r="I48" i="6" s="1"/>
  <c r="G47" i="6"/>
  <c r="J47" i="6" s="1"/>
  <c r="I46" i="6"/>
  <c r="G46" i="6"/>
  <c r="J46" i="6" s="1"/>
  <c r="F46" i="6"/>
  <c r="F45" i="6"/>
  <c r="G45" i="6" s="1"/>
  <c r="E45" i="6"/>
  <c r="E46" i="6" s="1"/>
  <c r="H44" i="6"/>
  <c r="H43" i="6"/>
  <c r="J42" i="6"/>
  <c r="G42" i="6"/>
  <c r="I42" i="6" s="1"/>
  <c r="I41" i="6"/>
  <c r="G41" i="6"/>
  <c r="J41" i="6" s="1"/>
  <c r="G40" i="6"/>
  <c r="J40" i="6" s="1"/>
  <c r="G39" i="6"/>
  <c r="J38" i="6"/>
  <c r="G38" i="6"/>
  <c r="I38" i="6" s="1"/>
  <c r="F38" i="6"/>
  <c r="E38" i="6"/>
  <c r="F37" i="6"/>
  <c r="G37" i="6" s="1"/>
  <c r="E37" i="6"/>
  <c r="H36" i="6"/>
  <c r="H35" i="6" s="1"/>
  <c r="G34" i="6"/>
  <c r="G33" i="6"/>
  <c r="J32" i="6"/>
  <c r="G32" i="6"/>
  <c r="I32" i="6" s="1"/>
  <c r="G31" i="6"/>
  <c r="J31" i="6" s="1"/>
  <c r="F30" i="6"/>
  <c r="E30" i="6"/>
  <c r="G30" i="6" s="1"/>
  <c r="J29" i="6"/>
  <c r="I29" i="6"/>
  <c r="F29" i="6"/>
  <c r="E29" i="6"/>
  <c r="G29" i="6" s="1"/>
  <c r="H28" i="6"/>
  <c r="H27" i="6" s="1"/>
  <c r="H26" i="6" s="1"/>
  <c r="H133" i="6" s="1"/>
  <c r="F25" i="6"/>
  <c r="E25" i="6"/>
  <c r="F24" i="6"/>
  <c r="E24" i="6"/>
  <c r="F23" i="6"/>
  <c r="E23" i="6"/>
  <c r="F22" i="6"/>
  <c r="E22" i="6"/>
  <c r="G22" i="6" s="1"/>
  <c r="F21" i="6"/>
  <c r="E21" i="6"/>
  <c r="F20" i="6"/>
  <c r="E20" i="6"/>
  <c r="F19" i="6"/>
  <c r="E19" i="6"/>
  <c r="F18" i="6"/>
  <c r="E18" i="6"/>
  <c r="F17" i="6"/>
  <c r="E17" i="6"/>
  <c r="F16" i="6"/>
  <c r="E16" i="6"/>
  <c r="F15" i="6"/>
  <c r="E15" i="6"/>
  <c r="F14" i="6"/>
  <c r="E14" i="6"/>
  <c r="F13" i="6"/>
  <c r="E13" i="6"/>
  <c r="F12" i="6"/>
  <c r="E12" i="6"/>
  <c r="F11" i="6"/>
  <c r="E11" i="6"/>
  <c r="F10" i="6"/>
  <c r="E10" i="6"/>
  <c r="F9" i="6"/>
  <c r="E9" i="6"/>
  <c r="F8" i="6"/>
  <c r="E8" i="6"/>
  <c r="F7" i="6"/>
  <c r="E7" i="6"/>
  <c r="F6" i="6"/>
  <c r="E6" i="6"/>
  <c r="C1" i="6"/>
  <c r="B25" i="1" s="1"/>
  <c r="D135" i="5"/>
  <c r="J132" i="5"/>
  <c r="G132" i="5"/>
  <c r="I132" i="5" s="1"/>
  <c r="J131" i="5"/>
  <c r="G131" i="5"/>
  <c r="I131" i="5" s="1"/>
  <c r="J130" i="5"/>
  <c r="I130" i="5"/>
  <c r="G130" i="5"/>
  <c r="I129" i="5"/>
  <c r="G129" i="5"/>
  <c r="J129" i="5" s="1"/>
  <c r="J128" i="5"/>
  <c r="G128" i="5"/>
  <c r="I128" i="5" s="1"/>
  <c r="J127" i="5"/>
  <c r="I127" i="5"/>
  <c r="G127" i="5"/>
  <c r="J126" i="5"/>
  <c r="G126" i="5"/>
  <c r="I126" i="5" s="1"/>
  <c r="I125" i="5"/>
  <c r="G125" i="5"/>
  <c r="J125" i="5" s="1"/>
  <c r="G124" i="5"/>
  <c r="J123" i="5"/>
  <c r="I123" i="5"/>
  <c r="G123" i="5"/>
  <c r="G122" i="5"/>
  <c r="J122" i="5" s="1"/>
  <c r="I121" i="5"/>
  <c r="G121" i="5"/>
  <c r="J121" i="5" s="1"/>
  <c r="J120" i="5"/>
  <c r="G120" i="5"/>
  <c r="I120" i="5" s="1"/>
  <c r="J119" i="5"/>
  <c r="I119" i="5"/>
  <c r="G119" i="5"/>
  <c r="J118" i="5"/>
  <c r="G118" i="5"/>
  <c r="I118" i="5" s="1"/>
  <c r="I117" i="5"/>
  <c r="G117" i="5"/>
  <c r="J117" i="5" s="1"/>
  <c r="G116" i="5"/>
  <c r="J115" i="5"/>
  <c r="I115" i="5"/>
  <c r="G115" i="5"/>
  <c r="G114" i="5"/>
  <c r="J114" i="5" s="1"/>
  <c r="G113" i="5"/>
  <c r="J113" i="5" s="1"/>
  <c r="G112" i="5"/>
  <c r="I112" i="5" s="1"/>
  <c r="G111" i="5"/>
  <c r="J111" i="5" s="1"/>
  <c r="J110" i="5"/>
  <c r="G110" i="5"/>
  <c r="I110" i="5" s="1"/>
  <c r="I109" i="5"/>
  <c r="G109" i="5"/>
  <c r="J109" i="5" s="1"/>
  <c r="G108" i="5"/>
  <c r="G107" i="5" s="1"/>
  <c r="E9" i="1" s="1"/>
  <c r="H107" i="5"/>
  <c r="J106" i="5"/>
  <c r="I106" i="5"/>
  <c r="G106" i="5"/>
  <c r="J105" i="5"/>
  <c r="G105" i="5"/>
  <c r="I105" i="5" s="1"/>
  <c r="I104" i="5"/>
  <c r="G104" i="5"/>
  <c r="J104" i="5" s="1"/>
  <c r="G103" i="5"/>
  <c r="F102" i="5"/>
  <c r="G101" i="5"/>
  <c r="F101" i="5"/>
  <c r="E101" i="5"/>
  <c r="E102" i="5" s="1"/>
  <c r="G102" i="5" s="1"/>
  <c r="H100" i="5"/>
  <c r="H99" i="5" s="1"/>
  <c r="I98" i="5"/>
  <c r="G98" i="5"/>
  <c r="J98" i="5" s="1"/>
  <c r="G97" i="5"/>
  <c r="J96" i="5"/>
  <c r="I96" i="5"/>
  <c r="G96" i="5"/>
  <c r="G95" i="5"/>
  <c r="J95" i="5" s="1"/>
  <c r="F94" i="5"/>
  <c r="F93" i="5"/>
  <c r="E93" i="5"/>
  <c r="H92" i="5"/>
  <c r="H91" i="5" s="1"/>
  <c r="I90" i="5"/>
  <c r="G90" i="5"/>
  <c r="J90" i="5" s="1"/>
  <c r="G89" i="5"/>
  <c r="J89" i="5" s="1"/>
  <c r="I88" i="5"/>
  <c r="G88" i="5"/>
  <c r="J88" i="5" s="1"/>
  <c r="J87" i="5"/>
  <c r="G87" i="5"/>
  <c r="I87" i="5" s="1"/>
  <c r="F86" i="5"/>
  <c r="F85" i="5"/>
  <c r="E85" i="5"/>
  <c r="E86" i="5" s="1"/>
  <c r="G86" i="5" s="1"/>
  <c r="H84" i="5"/>
  <c r="H83" i="5"/>
  <c r="I82" i="5"/>
  <c r="G82" i="5"/>
  <c r="J82" i="5" s="1"/>
  <c r="J81" i="5"/>
  <c r="G81" i="5"/>
  <c r="I81" i="5" s="1"/>
  <c r="J80" i="5"/>
  <c r="I80" i="5"/>
  <c r="G80" i="5"/>
  <c r="J79" i="5"/>
  <c r="G79" i="5"/>
  <c r="I79" i="5" s="1"/>
  <c r="F78" i="5"/>
  <c r="J77" i="5"/>
  <c r="G77" i="5"/>
  <c r="I77" i="5" s="1"/>
  <c r="F77" i="5"/>
  <c r="E77" i="5"/>
  <c r="E78" i="5" s="1"/>
  <c r="G78" i="5" s="1"/>
  <c r="H76" i="5"/>
  <c r="G76" i="5"/>
  <c r="H75" i="5"/>
  <c r="J74" i="5"/>
  <c r="I74" i="5"/>
  <c r="G74" i="5"/>
  <c r="J73" i="5"/>
  <c r="G73" i="5"/>
  <c r="I73" i="5" s="1"/>
  <c r="I72" i="5"/>
  <c r="G72" i="5"/>
  <c r="J72" i="5" s="1"/>
  <c r="G71" i="5"/>
  <c r="F70" i="5"/>
  <c r="G69" i="5"/>
  <c r="F69" i="5"/>
  <c r="E69" i="5"/>
  <c r="E70" i="5" s="1"/>
  <c r="G70" i="5" s="1"/>
  <c r="H68" i="5"/>
  <c r="H67" i="5" s="1"/>
  <c r="I66" i="5"/>
  <c r="G66" i="5"/>
  <c r="J66" i="5" s="1"/>
  <c r="G65" i="5"/>
  <c r="I64" i="5"/>
  <c r="G64" i="5"/>
  <c r="J64" i="5" s="1"/>
  <c r="G63" i="5"/>
  <c r="J63" i="5" s="1"/>
  <c r="F62" i="5"/>
  <c r="F61" i="5"/>
  <c r="E61" i="5"/>
  <c r="H60" i="5"/>
  <c r="H59" i="5" s="1"/>
  <c r="I58" i="5"/>
  <c r="G58" i="5"/>
  <c r="J58" i="5" s="1"/>
  <c r="G57" i="5"/>
  <c r="J57" i="5" s="1"/>
  <c r="G56" i="5"/>
  <c r="J56" i="5" s="1"/>
  <c r="G55" i="5"/>
  <c r="I55" i="5" s="1"/>
  <c r="F54" i="5"/>
  <c r="F53" i="5"/>
  <c r="E53" i="5"/>
  <c r="E54" i="5" s="1"/>
  <c r="H52" i="5"/>
  <c r="H51" i="5"/>
  <c r="I50" i="5"/>
  <c r="G50" i="5"/>
  <c r="J50" i="5" s="1"/>
  <c r="J49" i="5"/>
  <c r="G49" i="5"/>
  <c r="I49" i="5" s="1"/>
  <c r="J48" i="5"/>
  <c r="I48" i="5"/>
  <c r="G48" i="5"/>
  <c r="G47" i="5"/>
  <c r="I47" i="5" s="1"/>
  <c r="F46" i="5"/>
  <c r="F45" i="5"/>
  <c r="E45" i="5"/>
  <c r="E46" i="5" s="1"/>
  <c r="H44" i="5"/>
  <c r="H43" i="5"/>
  <c r="J42" i="5"/>
  <c r="I42" i="5"/>
  <c r="G42" i="5"/>
  <c r="G41" i="5"/>
  <c r="I41" i="5" s="1"/>
  <c r="G40" i="5"/>
  <c r="J40" i="5" s="1"/>
  <c r="G39" i="5"/>
  <c r="F38" i="5"/>
  <c r="F37" i="5"/>
  <c r="G37" i="5" s="1"/>
  <c r="E37" i="5"/>
  <c r="E38" i="5" s="1"/>
  <c r="H36" i="5"/>
  <c r="H35" i="5"/>
  <c r="I34" i="5"/>
  <c r="G34" i="5"/>
  <c r="J34" i="5" s="1"/>
  <c r="G33" i="5"/>
  <c r="G32" i="5"/>
  <c r="J32" i="5" s="1"/>
  <c r="G31" i="5"/>
  <c r="J31" i="5" s="1"/>
  <c r="F30" i="5"/>
  <c r="F29" i="5"/>
  <c r="E29" i="5"/>
  <c r="H28" i="5"/>
  <c r="H27" i="5"/>
  <c r="F25" i="5"/>
  <c r="E25" i="5"/>
  <c r="F24" i="5"/>
  <c r="E24" i="5"/>
  <c r="F23" i="5"/>
  <c r="E23" i="5"/>
  <c r="F22" i="5"/>
  <c r="E22" i="5"/>
  <c r="F21" i="5"/>
  <c r="E21" i="5"/>
  <c r="F20" i="5"/>
  <c r="E20" i="5"/>
  <c r="F19" i="5"/>
  <c r="E19" i="5"/>
  <c r="F18" i="5"/>
  <c r="E18" i="5"/>
  <c r="F17" i="5"/>
  <c r="E17" i="5"/>
  <c r="F16" i="5"/>
  <c r="E16" i="5"/>
  <c r="F15" i="5"/>
  <c r="E15" i="5"/>
  <c r="F14" i="5"/>
  <c r="E14" i="5"/>
  <c r="F13" i="5"/>
  <c r="E13" i="5"/>
  <c r="F12" i="5"/>
  <c r="E12" i="5"/>
  <c r="F11" i="5"/>
  <c r="E11" i="5"/>
  <c r="F10" i="5"/>
  <c r="F9" i="5"/>
  <c r="F8" i="5"/>
  <c r="F7" i="5"/>
  <c r="F6" i="5"/>
  <c r="C1" i="5"/>
  <c r="B23" i="1" s="1"/>
  <c r="D135" i="4"/>
  <c r="G132" i="4"/>
  <c r="J131" i="4"/>
  <c r="I131" i="4"/>
  <c r="G131" i="4"/>
  <c r="J130" i="4"/>
  <c r="I130" i="4"/>
  <c r="G130" i="4"/>
  <c r="I129" i="4"/>
  <c r="G129" i="4"/>
  <c r="J129" i="4" s="1"/>
  <c r="G128" i="4"/>
  <c r="I128" i="4" s="1"/>
  <c r="J127" i="4"/>
  <c r="I127" i="4"/>
  <c r="G127" i="4"/>
  <c r="G126" i="4"/>
  <c r="I126" i="4" s="1"/>
  <c r="I125" i="4"/>
  <c r="G125" i="4"/>
  <c r="J125" i="4" s="1"/>
  <c r="G124" i="4"/>
  <c r="J123" i="4"/>
  <c r="I123" i="4"/>
  <c r="G123" i="4"/>
  <c r="J122" i="4"/>
  <c r="I122" i="4"/>
  <c r="G122" i="4"/>
  <c r="I121" i="4"/>
  <c r="G121" i="4"/>
  <c r="J121" i="4" s="1"/>
  <c r="J120" i="4"/>
  <c r="G120" i="4"/>
  <c r="I120" i="4" s="1"/>
  <c r="J119" i="4"/>
  <c r="I119" i="4"/>
  <c r="G119" i="4"/>
  <c r="J118" i="4"/>
  <c r="G118" i="4"/>
  <c r="I118" i="4" s="1"/>
  <c r="I117" i="4"/>
  <c r="G117" i="4"/>
  <c r="J117" i="4" s="1"/>
  <c r="G116" i="4"/>
  <c r="J115" i="4"/>
  <c r="I115" i="4"/>
  <c r="G115" i="4"/>
  <c r="J114" i="4"/>
  <c r="I114" i="4"/>
  <c r="G114" i="4"/>
  <c r="I113" i="4"/>
  <c r="G113" i="4"/>
  <c r="J113" i="4" s="1"/>
  <c r="J112" i="4"/>
  <c r="G112" i="4"/>
  <c r="I112" i="4" s="1"/>
  <c r="J111" i="4"/>
  <c r="I111" i="4"/>
  <c r="G111" i="4"/>
  <c r="G110" i="4"/>
  <c r="I110" i="4" s="1"/>
  <c r="G109" i="4"/>
  <c r="J109" i="4" s="1"/>
  <c r="G108" i="4"/>
  <c r="H107" i="4"/>
  <c r="J106" i="4"/>
  <c r="I106" i="4"/>
  <c r="G106" i="4"/>
  <c r="J105" i="4"/>
  <c r="G105" i="4"/>
  <c r="I105" i="4" s="1"/>
  <c r="I104" i="4"/>
  <c r="G104" i="4"/>
  <c r="J104" i="4" s="1"/>
  <c r="G103" i="4"/>
  <c r="F102" i="4"/>
  <c r="F101" i="4"/>
  <c r="E101" i="4"/>
  <c r="E102" i="4" s="1"/>
  <c r="H100" i="4"/>
  <c r="H99" i="4"/>
  <c r="I98" i="4"/>
  <c r="G98" i="4"/>
  <c r="J98" i="4" s="1"/>
  <c r="G97" i="4"/>
  <c r="J96" i="4"/>
  <c r="I96" i="4"/>
  <c r="G96" i="4"/>
  <c r="J95" i="4"/>
  <c r="I95" i="4"/>
  <c r="G95" i="4"/>
  <c r="F94" i="4"/>
  <c r="F93" i="4"/>
  <c r="E93" i="4"/>
  <c r="H92" i="4"/>
  <c r="H91" i="4" s="1"/>
  <c r="J90" i="4"/>
  <c r="I90" i="4"/>
  <c r="G90" i="4"/>
  <c r="J89" i="4"/>
  <c r="I89" i="4"/>
  <c r="G89" i="4"/>
  <c r="I88" i="4"/>
  <c r="G88" i="4"/>
  <c r="J88" i="4" s="1"/>
  <c r="G87" i="4"/>
  <c r="I87" i="4" s="1"/>
  <c r="F86" i="4"/>
  <c r="E86" i="4"/>
  <c r="G85" i="4"/>
  <c r="I85" i="4" s="1"/>
  <c r="F85" i="4"/>
  <c r="E85" i="4"/>
  <c r="H84" i="4"/>
  <c r="H83" i="4" s="1"/>
  <c r="I82" i="4"/>
  <c r="G82" i="4"/>
  <c r="J82" i="4" s="1"/>
  <c r="G81" i="4"/>
  <c r="J80" i="4"/>
  <c r="I80" i="4"/>
  <c r="G80" i="4"/>
  <c r="G79" i="4"/>
  <c r="I79" i="4" s="1"/>
  <c r="F78" i="4"/>
  <c r="F77" i="4"/>
  <c r="E77" i="4"/>
  <c r="E78" i="4" s="1"/>
  <c r="G78" i="4" s="1"/>
  <c r="J78" i="4" s="1"/>
  <c r="H76" i="4"/>
  <c r="H75" i="4"/>
  <c r="J74" i="4"/>
  <c r="I74" i="4"/>
  <c r="G74" i="4"/>
  <c r="G73" i="4"/>
  <c r="I73" i="4" s="1"/>
  <c r="I72" i="4"/>
  <c r="G72" i="4"/>
  <c r="J72" i="4" s="1"/>
  <c r="G71" i="4"/>
  <c r="F70" i="4"/>
  <c r="G69" i="4"/>
  <c r="F69" i="4"/>
  <c r="E69" i="4"/>
  <c r="E70" i="4" s="1"/>
  <c r="H68" i="4"/>
  <c r="H67" i="4"/>
  <c r="I66" i="4"/>
  <c r="G66" i="4"/>
  <c r="J66" i="4" s="1"/>
  <c r="G65" i="4"/>
  <c r="J64" i="4"/>
  <c r="I64" i="4"/>
  <c r="G64" i="4"/>
  <c r="J63" i="4"/>
  <c r="I63" i="4"/>
  <c r="G63" i="4"/>
  <c r="F62" i="4"/>
  <c r="F61" i="4"/>
  <c r="E61" i="4"/>
  <c r="H60" i="4"/>
  <c r="H59" i="4" s="1"/>
  <c r="J58" i="4"/>
  <c r="I58" i="4"/>
  <c r="G58" i="4"/>
  <c r="J57" i="4"/>
  <c r="I57" i="4"/>
  <c r="G57" i="4"/>
  <c r="I56" i="4"/>
  <c r="G56" i="4"/>
  <c r="J56" i="4" s="1"/>
  <c r="G55" i="4"/>
  <c r="I55" i="4" s="1"/>
  <c r="F54" i="4"/>
  <c r="E54" i="4"/>
  <c r="G54" i="4" s="1"/>
  <c r="G53" i="4"/>
  <c r="I53" i="4" s="1"/>
  <c r="F53" i="4"/>
  <c r="E53" i="4"/>
  <c r="H52" i="4"/>
  <c r="H51" i="4" s="1"/>
  <c r="G50" i="4"/>
  <c r="J50" i="4" s="1"/>
  <c r="J49" i="4"/>
  <c r="G49" i="4"/>
  <c r="I49" i="4" s="1"/>
  <c r="J48" i="4"/>
  <c r="I48" i="4"/>
  <c r="G48" i="4"/>
  <c r="J47" i="4"/>
  <c r="G47" i="4"/>
  <c r="I47" i="4" s="1"/>
  <c r="I46" i="4"/>
  <c r="F46" i="4"/>
  <c r="F45" i="4"/>
  <c r="E45" i="4"/>
  <c r="E46" i="4" s="1"/>
  <c r="G46" i="4" s="1"/>
  <c r="J46" i="4" s="1"/>
  <c r="H44" i="4"/>
  <c r="H43" i="4"/>
  <c r="J42" i="4"/>
  <c r="I42" i="4"/>
  <c r="G42" i="4"/>
  <c r="J41" i="4"/>
  <c r="G41" i="4"/>
  <c r="I41" i="4" s="1"/>
  <c r="I40" i="4"/>
  <c r="G40" i="4"/>
  <c r="J40" i="4" s="1"/>
  <c r="G39" i="4"/>
  <c r="F38" i="4"/>
  <c r="F37" i="4"/>
  <c r="G37" i="4" s="1"/>
  <c r="E37" i="4"/>
  <c r="E38" i="4" s="1"/>
  <c r="H36" i="4"/>
  <c r="H35" i="4"/>
  <c r="G34" i="4"/>
  <c r="J34" i="4" s="1"/>
  <c r="G33" i="4"/>
  <c r="J32" i="4"/>
  <c r="I32" i="4"/>
  <c r="G32" i="4"/>
  <c r="I31" i="4"/>
  <c r="G31" i="4"/>
  <c r="J31" i="4" s="1"/>
  <c r="F30" i="4"/>
  <c r="F29" i="4"/>
  <c r="E29" i="4"/>
  <c r="H28" i="4"/>
  <c r="H27" i="4"/>
  <c r="F25" i="4"/>
  <c r="F24" i="4"/>
  <c r="F23" i="4"/>
  <c r="F22" i="4"/>
  <c r="G22" i="4"/>
  <c r="F21" i="4"/>
  <c r="F20" i="4"/>
  <c r="F19" i="4"/>
  <c r="F18" i="4"/>
  <c r="F17" i="4"/>
  <c r="F16" i="4"/>
  <c r="F15" i="4"/>
  <c r="F14" i="4"/>
  <c r="F13" i="4"/>
  <c r="F12" i="4"/>
  <c r="F11" i="4"/>
  <c r="F10" i="4"/>
  <c r="G10" i="4" s="1"/>
  <c r="F9" i="4"/>
  <c r="F8" i="4"/>
  <c r="F7" i="4"/>
  <c r="F6" i="4"/>
  <c r="C1" i="4"/>
  <c r="D135" i="3"/>
  <c r="J132" i="3"/>
  <c r="G132" i="3"/>
  <c r="I132" i="3" s="1"/>
  <c r="J131" i="3"/>
  <c r="G131" i="3"/>
  <c r="I131" i="3" s="1"/>
  <c r="G130" i="3"/>
  <c r="I129" i="3"/>
  <c r="G129" i="3"/>
  <c r="J129" i="3" s="1"/>
  <c r="G128" i="3"/>
  <c r="J128" i="3" s="1"/>
  <c r="I127" i="3"/>
  <c r="G127" i="3"/>
  <c r="J127" i="3" s="1"/>
  <c r="J126" i="3"/>
  <c r="I126" i="3"/>
  <c r="G126" i="3"/>
  <c r="J125" i="3"/>
  <c r="I125" i="3"/>
  <c r="G125" i="3"/>
  <c r="J124" i="3"/>
  <c r="G124" i="3"/>
  <c r="I124" i="3" s="1"/>
  <c r="J123" i="3"/>
  <c r="G123" i="3"/>
  <c r="I123" i="3" s="1"/>
  <c r="G122" i="3"/>
  <c r="I121" i="3"/>
  <c r="G121" i="3"/>
  <c r="J121" i="3" s="1"/>
  <c r="G120" i="3"/>
  <c r="J120" i="3" s="1"/>
  <c r="I119" i="3"/>
  <c r="G119" i="3"/>
  <c r="J119" i="3" s="1"/>
  <c r="J118" i="3"/>
  <c r="I118" i="3"/>
  <c r="G118" i="3"/>
  <c r="J117" i="3"/>
  <c r="I117" i="3"/>
  <c r="G117" i="3"/>
  <c r="J116" i="3"/>
  <c r="G116" i="3"/>
  <c r="I116" i="3" s="1"/>
  <c r="J115" i="3"/>
  <c r="G115" i="3"/>
  <c r="I115" i="3" s="1"/>
  <c r="G114" i="3"/>
  <c r="I113" i="3"/>
  <c r="G113" i="3"/>
  <c r="J113" i="3" s="1"/>
  <c r="G112" i="3"/>
  <c r="J112" i="3" s="1"/>
  <c r="G111" i="3"/>
  <c r="J111" i="3" s="1"/>
  <c r="I110" i="3"/>
  <c r="G110" i="3"/>
  <c r="J110" i="3" s="1"/>
  <c r="G109" i="3"/>
  <c r="J109" i="3" s="1"/>
  <c r="G108" i="3"/>
  <c r="H107" i="3"/>
  <c r="I106" i="3"/>
  <c r="G106" i="3"/>
  <c r="J106" i="3" s="1"/>
  <c r="J105" i="3"/>
  <c r="I105" i="3"/>
  <c r="G105" i="3"/>
  <c r="J104" i="3"/>
  <c r="I104" i="3"/>
  <c r="G104" i="3"/>
  <c r="J103" i="3"/>
  <c r="G103" i="3"/>
  <c r="I103" i="3" s="1"/>
  <c r="F102" i="3"/>
  <c r="J101" i="3"/>
  <c r="G101" i="3"/>
  <c r="I101" i="3" s="1"/>
  <c r="F101" i="3"/>
  <c r="E101" i="3"/>
  <c r="E102" i="3" s="1"/>
  <c r="G102" i="3" s="1"/>
  <c r="G100" i="3" s="1"/>
  <c r="H100" i="3"/>
  <c r="H99" i="3"/>
  <c r="J98" i="3"/>
  <c r="I98" i="3"/>
  <c r="G98" i="3"/>
  <c r="J97" i="3"/>
  <c r="G97" i="3"/>
  <c r="I97" i="3" s="1"/>
  <c r="J96" i="3"/>
  <c r="G96" i="3"/>
  <c r="I96" i="3" s="1"/>
  <c r="G95" i="3"/>
  <c r="F94" i="3"/>
  <c r="G93" i="3"/>
  <c r="F93" i="3"/>
  <c r="E93" i="3"/>
  <c r="E94" i="3" s="1"/>
  <c r="G94" i="3" s="1"/>
  <c r="H92" i="3"/>
  <c r="H91" i="3" s="1"/>
  <c r="J90" i="3"/>
  <c r="G90" i="3"/>
  <c r="I90" i="3" s="1"/>
  <c r="G89" i="3"/>
  <c r="I88" i="3"/>
  <c r="G88" i="3"/>
  <c r="J88" i="3" s="1"/>
  <c r="G87" i="3"/>
  <c r="J87" i="3" s="1"/>
  <c r="F86" i="3"/>
  <c r="F85" i="3"/>
  <c r="E85" i="3"/>
  <c r="H84" i="3"/>
  <c r="H83" i="3" s="1"/>
  <c r="I82" i="3"/>
  <c r="G82" i="3"/>
  <c r="J82" i="3" s="1"/>
  <c r="G81" i="3"/>
  <c r="J81" i="3" s="1"/>
  <c r="I80" i="3"/>
  <c r="G80" i="3"/>
  <c r="J80" i="3" s="1"/>
  <c r="J79" i="3"/>
  <c r="I79" i="3"/>
  <c r="G79" i="3"/>
  <c r="F78" i="3"/>
  <c r="F77" i="3"/>
  <c r="E77" i="3"/>
  <c r="G77" i="3" s="1"/>
  <c r="H76" i="3"/>
  <c r="H75" i="3"/>
  <c r="I74" i="3"/>
  <c r="G74" i="3"/>
  <c r="J74" i="3" s="1"/>
  <c r="J73" i="3"/>
  <c r="I73" i="3"/>
  <c r="G73" i="3"/>
  <c r="J72" i="3"/>
  <c r="I72" i="3"/>
  <c r="G72" i="3"/>
  <c r="J71" i="3"/>
  <c r="G71" i="3"/>
  <c r="I71" i="3" s="1"/>
  <c r="F70" i="3"/>
  <c r="F69" i="3"/>
  <c r="G69" i="3" s="1"/>
  <c r="I69" i="3" s="1"/>
  <c r="E69" i="3"/>
  <c r="E70" i="3" s="1"/>
  <c r="G70" i="3" s="1"/>
  <c r="H68" i="3"/>
  <c r="H67" i="3"/>
  <c r="J66" i="3"/>
  <c r="I66" i="3"/>
  <c r="G66" i="3"/>
  <c r="J65" i="3"/>
  <c r="G65" i="3"/>
  <c r="I65" i="3" s="1"/>
  <c r="J64" i="3"/>
  <c r="G64" i="3"/>
  <c r="I64" i="3" s="1"/>
  <c r="G63" i="3"/>
  <c r="F62" i="3"/>
  <c r="F61" i="3"/>
  <c r="G61" i="3" s="1"/>
  <c r="E61" i="3"/>
  <c r="E62" i="3" s="1"/>
  <c r="H60" i="3"/>
  <c r="H59" i="3"/>
  <c r="J58" i="3"/>
  <c r="G58" i="3"/>
  <c r="I58" i="3" s="1"/>
  <c r="G57" i="3"/>
  <c r="G56" i="3"/>
  <c r="I56" i="3" s="1"/>
  <c r="G55" i="3"/>
  <c r="J55" i="3" s="1"/>
  <c r="F54" i="3"/>
  <c r="F53" i="3"/>
  <c r="E53" i="3"/>
  <c r="H52" i="3"/>
  <c r="H51" i="3" s="1"/>
  <c r="I50" i="3"/>
  <c r="G50" i="3"/>
  <c r="J50" i="3" s="1"/>
  <c r="G49" i="3"/>
  <c r="J49" i="3" s="1"/>
  <c r="J48" i="3"/>
  <c r="I48" i="3"/>
  <c r="G48" i="3"/>
  <c r="G47" i="3"/>
  <c r="J47" i="3" s="1"/>
  <c r="F46" i="3"/>
  <c r="F45" i="3"/>
  <c r="E45" i="3"/>
  <c r="H44" i="3"/>
  <c r="H43" i="3"/>
  <c r="J42" i="3"/>
  <c r="I42" i="3"/>
  <c r="G42" i="3"/>
  <c r="J41" i="3"/>
  <c r="I41" i="3"/>
  <c r="G41" i="3"/>
  <c r="I40" i="3"/>
  <c r="G40" i="3"/>
  <c r="J40" i="3" s="1"/>
  <c r="G39" i="3"/>
  <c r="I39" i="3" s="1"/>
  <c r="F38" i="3"/>
  <c r="E38" i="3"/>
  <c r="F37" i="3"/>
  <c r="E37" i="3"/>
  <c r="H36" i="3"/>
  <c r="H35" i="3"/>
  <c r="I34" i="3"/>
  <c r="G34" i="3"/>
  <c r="J34" i="3" s="1"/>
  <c r="J33" i="3"/>
  <c r="G33" i="3"/>
  <c r="I33" i="3" s="1"/>
  <c r="J32" i="3"/>
  <c r="G32" i="3"/>
  <c r="I32" i="3" s="1"/>
  <c r="G31" i="3"/>
  <c r="F30" i="3"/>
  <c r="F29" i="3"/>
  <c r="E29" i="3"/>
  <c r="E30" i="3" s="1"/>
  <c r="H28" i="3"/>
  <c r="H27" i="3"/>
  <c r="F25" i="3"/>
  <c r="E25" i="3"/>
  <c r="C25" i="3"/>
  <c r="F24" i="3"/>
  <c r="E24" i="3"/>
  <c r="C24" i="3"/>
  <c r="F23" i="3"/>
  <c r="E23" i="3"/>
  <c r="C23" i="3"/>
  <c r="F22" i="3"/>
  <c r="E22" i="3"/>
  <c r="C22" i="3"/>
  <c r="F21" i="3"/>
  <c r="E21" i="3"/>
  <c r="C21" i="3"/>
  <c r="F20" i="3"/>
  <c r="E20" i="3"/>
  <c r="C20" i="3"/>
  <c r="F19" i="3"/>
  <c r="E19" i="3"/>
  <c r="C19" i="3"/>
  <c r="F18" i="3"/>
  <c r="E18" i="3"/>
  <c r="C18" i="3"/>
  <c r="F17" i="3"/>
  <c r="E17" i="3"/>
  <c r="C17" i="3"/>
  <c r="F16" i="3"/>
  <c r="E16" i="3"/>
  <c r="C16" i="3"/>
  <c r="F15" i="3"/>
  <c r="E15" i="3"/>
  <c r="C15" i="3"/>
  <c r="F14" i="3"/>
  <c r="E14" i="3"/>
  <c r="C14" i="3"/>
  <c r="F13" i="3"/>
  <c r="E13" i="3"/>
  <c r="C13" i="3"/>
  <c r="F12" i="3"/>
  <c r="C12" i="3"/>
  <c r="F11" i="3"/>
  <c r="C11" i="3"/>
  <c r="F10" i="3"/>
  <c r="C10" i="3"/>
  <c r="F9" i="3"/>
  <c r="C9" i="3"/>
  <c r="F8" i="3"/>
  <c r="C8" i="3"/>
  <c r="F7" i="3"/>
  <c r="C7" i="3"/>
  <c r="F6" i="3"/>
  <c r="C6" i="3"/>
  <c r="C1" i="3"/>
  <c r="B19" i="1" s="1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E10" i="9" s="1"/>
  <c r="G130" i="2"/>
  <c r="E9" i="9" s="1"/>
  <c r="G9" i="9" s="1"/>
  <c r="G129" i="2"/>
  <c r="E8" i="9" s="1"/>
  <c r="G8" i="9" s="1"/>
  <c r="G128" i="2"/>
  <c r="E7" i="9" s="1"/>
  <c r="G127" i="2"/>
  <c r="G6" i="9" s="1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E8" i="8" s="1"/>
  <c r="G8" i="8" s="1"/>
  <c r="G108" i="2"/>
  <c r="E7" i="8" s="1"/>
  <c r="G107" i="2"/>
  <c r="E6" i="8" s="1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E6" i="7" s="1"/>
  <c r="G6" i="7" s="1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E10" i="5" s="1"/>
  <c r="G50" i="2"/>
  <c r="E9" i="5" s="1"/>
  <c r="G49" i="2"/>
  <c r="E8" i="5" s="1"/>
  <c r="G48" i="2"/>
  <c r="E7" i="5" s="1"/>
  <c r="G7" i="5" s="1"/>
  <c r="J7" i="5" s="1"/>
  <c r="G47" i="2"/>
  <c r="E6" i="5" s="1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9" i="4" s="1"/>
  <c r="G29" i="2"/>
  <c r="G28" i="2"/>
  <c r="G27" i="2"/>
  <c r="E6" i="4" s="1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E12" i="3" s="1"/>
  <c r="G12" i="2"/>
  <c r="E11" i="3" s="1"/>
  <c r="G11" i="2"/>
  <c r="E10" i="3" s="1"/>
  <c r="G10" i="2"/>
  <c r="E9" i="3" s="1"/>
  <c r="G9" i="2"/>
  <c r="E8" i="3" s="1"/>
  <c r="G8" i="2"/>
  <c r="E7" i="3" s="1"/>
  <c r="G7" i="2"/>
  <c r="E6" i="3" s="1"/>
  <c r="D37" i="1"/>
  <c r="B33" i="1"/>
  <c r="B31" i="1"/>
  <c r="G7" i="4" l="1"/>
  <c r="G29" i="3"/>
  <c r="J123" i="10"/>
  <c r="J124" i="10"/>
  <c r="J107" i="10" s="1"/>
  <c r="I122" i="10"/>
  <c r="J118" i="10"/>
  <c r="J119" i="10"/>
  <c r="I110" i="10"/>
  <c r="I114" i="10"/>
  <c r="I112" i="10"/>
  <c r="I31" i="10"/>
  <c r="J55" i="9"/>
  <c r="J47" i="9"/>
  <c r="G29" i="9"/>
  <c r="I29" i="9" s="1"/>
  <c r="E30" i="9"/>
  <c r="G30" i="9" s="1"/>
  <c r="G37" i="9"/>
  <c r="I37" i="9" s="1"/>
  <c r="G38" i="9"/>
  <c r="G46" i="9"/>
  <c r="G45" i="9"/>
  <c r="G54" i="9"/>
  <c r="I31" i="9"/>
  <c r="I108" i="9"/>
  <c r="H133" i="8"/>
  <c r="F29" i="1" s="1"/>
  <c r="G46" i="8"/>
  <c r="G38" i="8"/>
  <c r="I38" i="8" s="1"/>
  <c r="G29" i="8"/>
  <c r="I29" i="8" s="1"/>
  <c r="G30" i="8"/>
  <c r="I30" i="8" s="1"/>
  <c r="I49" i="8"/>
  <c r="I42" i="8"/>
  <c r="I34" i="8"/>
  <c r="J33" i="8"/>
  <c r="I110" i="7"/>
  <c r="I115" i="7"/>
  <c r="J112" i="7"/>
  <c r="I109" i="7"/>
  <c r="I47" i="7"/>
  <c r="J56" i="7"/>
  <c r="I39" i="7"/>
  <c r="I40" i="7"/>
  <c r="G53" i="7"/>
  <c r="G45" i="7"/>
  <c r="J45" i="7" s="1"/>
  <c r="I31" i="6"/>
  <c r="J41" i="5"/>
  <c r="I111" i="5"/>
  <c r="J112" i="5"/>
  <c r="I113" i="5"/>
  <c r="J55" i="5"/>
  <c r="I56" i="5"/>
  <c r="J47" i="5"/>
  <c r="I31" i="5"/>
  <c r="I32" i="5"/>
  <c r="G54" i="5"/>
  <c r="I54" i="5" s="1"/>
  <c r="G46" i="5"/>
  <c r="G45" i="5"/>
  <c r="G38" i="5"/>
  <c r="G36" i="5" s="1"/>
  <c r="I109" i="4"/>
  <c r="G38" i="4"/>
  <c r="I38" i="4" s="1"/>
  <c r="I109" i="3"/>
  <c r="G107" i="3"/>
  <c r="E7" i="1" s="1"/>
  <c r="J108" i="3"/>
  <c r="J107" i="3" s="1"/>
  <c r="I111" i="3"/>
  <c r="I47" i="3"/>
  <c r="J39" i="3"/>
  <c r="G45" i="3"/>
  <c r="J45" i="3" s="1"/>
  <c r="G38" i="3"/>
  <c r="G37" i="3"/>
  <c r="I37" i="3" s="1"/>
  <c r="G62" i="3"/>
  <c r="G30" i="3"/>
  <c r="J30" i="3" s="1"/>
  <c r="G16" i="10"/>
  <c r="J16" i="10" s="1"/>
  <c r="G11" i="8"/>
  <c r="G15" i="8"/>
  <c r="I15" i="8" s="1"/>
  <c r="G23" i="8"/>
  <c r="I23" i="8" s="1"/>
  <c r="G21" i="9"/>
  <c r="I21" i="9" s="1"/>
  <c r="G20" i="7"/>
  <c r="G16" i="8"/>
  <c r="I16" i="8" s="1"/>
  <c r="G24" i="8"/>
  <c r="I24" i="8" s="1"/>
  <c r="G20" i="4"/>
  <c r="J20" i="4" s="1"/>
  <c r="G16" i="5"/>
  <c r="J16" i="5" s="1"/>
  <c r="G20" i="5"/>
  <c r="G24" i="5"/>
  <c r="I24" i="5" s="1"/>
  <c r="G6" i="4"/>
  <c r="I6" i="4" s="1"/>
  <c r="G9" i="3"/>
  <c r="J9" i="3" s="1"/>
  <c r="G13" i="3"/>
  <c r="J13" i="3" s="1"/>
  <c r="I39" i="10"/>
  <c r="I42" i="10"/>
  <c r="J47" i="10"/>
  <c r="J65" i="10"/>
  <c r="I111" i="10"/>
  <c r="G37" i="10"/>
  <c r="J37" i="10" s="1"/>
  <c r="J40" i="10"/>
  <c r="G53" i="10"/>
  <c r="I53" i="10" s="1"/>
  <c r="G70" i="10"/>
  <c r="I90" i="10"/>
  <c r="I96" i="10"/>
  <c r="I41" i="10"/>
  <c r="J81" i="10"/>
  <c r="I121" i="10"/>
  <c r="I129" i="10"/>
  <c r="I64" i="10"/>
  <c r="G15" i="10"/>
  <c r="I15" i="10" s="1"/>
  <c r="G7" i="10"/>
  <c r="I7" i="10" s="1"/>
  <c r="I88" i="10"/>
  <c r="G94" i="10"/>
  <c r="I94" i="10" s="1"/>
  <c r="G62" i="10"/>
  <c r="J62" i="10" s="1"/>
  <c r="I74" i="10"/>
  <c r="I97" i="10"/>
  <c r="I103" i="10"/>
  <c r="I80" i="10"/>
  <c r="G85" i="10"/>
  <c r="J85" i="10" s="1"/>
  <c r="G93" i="10"/>
  <c r="J93" i="10" s="1"/>
  <c r="I66" i="10"/>
  <c r="G102" i="10"/>
  <c r="I102" i="10" s="1"/>
  <c r="G78" i="10"/>
  <c r="G76" i="10" s="1"/>
  <c r="J21" i="10"/>
  <c r="G22" i="10"/>
  <c r="J22" i="10" s="1"/>
  <c r="G9" i="10"/>
  <c r="J9" i="10" s="1"/>
  <c r="G19" i="10"/>
  <c r="G11" i="10"/>
  <c r="J11" i="10" s="1"/>
  <c r="G20" i="10"/>
  <c r="G12" i="10"/>
  <c r="J12" i="10" s="1"/>
  <c r="G8" i="10"/>
  <c r="J8" i="10" s="1"/>
  <c r="G17" i="10"/>
  <c r="J17" i="10" s="1"/>
  <c r="G18" i="10"/>
  <c r="J18" i="10" s="1"/>
  <c r="G10" i="10"/>
  <c r="J10" i="10" s="1"/>
  <c r="G14" i="10"/>
  <c r="J14" i="10" s="1"/>
  <c r="J6" i="10"/>
  <c r="I13" i="10"/>
  <c r="J13" i="10"/>
  <c r="J15" i="10"/>
  <c r="I16" i="10"/>
  <c r="G25" i="10"/>
  <c r="J25" i="10" s="1"/>
  <c r="G24" i="10"/>
  <c r="G23" i="10"/>
  <c r="J23" i="10" s="1"/>
  <c r="G14" i="9"/>
  <c r="J14" i="9" s="1"/>
  <c r="G22" i="9"/>
  <c r="I22" i="9" s="1"/>
  <c r="G13" i="9"/>
  <c r="I13" i="9" s="1"/>
  <c r="G10" i="9"/>
  <c r="J10" i="9" s="1"/>
  <c r="G12" i="9"/>
  <c r="I12" i="9" s="1"/>
  <c r="G17" i="9"/>
  <c r="I17" i="9" s="1"/>
  <c r="G20" i="9"/>
  <c r="I20" i="9" s="1"/>
  <c r="G16" i="9"/>
  <c r="I16" i="9" s="1"/>
  <c r="G24" i="9"/>
  <c r="I24" i="9" s="1"/>
  <c r="G11" i="9"/>
  <c r="J11" i="9" s="1"/>
  <c r="G7" i="9"/>
  <c r="J7" i="9" s="1"/>
  <c r="J13" i="9"/>
  <c r="G18" i="9"/>
  <c r="G25" i="9"/>
  <c r="G6" i="8"/>
  <c r="J6" i="8" s="1"/>
  <c r="G12" i="8"/>
  <c r="G13" i="8"/>
  <c r="J13" i="8" s="1"/>
  <c r="G10" i="8"/>
  <c r="I11" i="8"/>
  <c r="J11" i="8"/>
  <c r="G21" i="8"/>
  <c r="G19" i="8"/>
  <c r="I19" i="8" s="1"/>
  <c r="G7" i="8"/>
  <c r="I7" i="8" s="1"/>
  <c r="G22" i="8"/>
  <c r="J22" i="8" s="1"/>
  <c r="G14" i="8"/>
  <c r="J14" i="8" s="1"/>
  <c r="G20" i="8"/>
  <c r="J16" i="8"/>
  <c r="G9" i="8"/>
  <c r="J9" i="8" s="1"/>
  <c r="G18" i="8"/>
  <c r="J18" i="8" s="1"/>
  <c r="G14" i="7"/>
  <c r="G17" i="6"/>
  <c r="I17" i="6" s="1"/>
  <c r="G20" i="6"/>
  <c r="J20" i="6" s="1"/>
  <c r="G13" i="7"/>
  <c r="I13" i="7" s="1"/>
  <c r="G16" i="7"/>
  <c r="I16" i="7" s="1"/>
  <c r="G7" i="7"/>
  <c r="I7" i="7" s="1"/>
  <c r="G11" i="7"/>
  <c r="J11" i="7" s="1"/>
  <c r="G23" i="7"/>
  <c r="I23" i="7" s="1"/>
  <c r="G8" i="7"/>
  <c r="I8" i="7" s="1"/>
  <c r="G12" i="7"/>
  <c r="J12" i="7" s="1"/>
  <c r="G25" i="7"/>
  <c r="I25" i="7" s="1"/>
  <c r="G10" i="7"/>
  <c r="J10" i="7" s="1"/>
  <c r="G9" i="7"/>
  <c r="I9" i="7" s="1"/>
  <c r="G19" i="7"/>
  <c r="J19" i="7" s="1"/>
  <c r="G24" i="7"/>
  <c r="I24" i="7" s="1"/>
  <c r="G15" i="7"/>
  <c r="I15" i="7" s="1"/>
  <c r="G17" i="7"/>
  <c r="I17" i="7" s="1"/>
  <c r="J22" i="7"/>
  <c r="G18" i="7"/>
  <c r="G21" i="7"/>
  <c r="J21" i="7" s="1"/>
  <c r="G12" i="6"/>
  <c r="J12" i="6" s="1"/>
  <c r="G16" i="6"/>
  <c r="I16" i="6" s="1"/>
  <c r="G24" i="6"/>
  <c r="I24" i="6" s="1"/>
  <c r="G10" i="6"/>
  <c r="J10" i="6" s="1"/>
  <c r="G23" i="6"/>
  <c r="J23" i="6" s="1"/>
  <c r="G7" i="6"/>
  <c r="I7" i="6" s="1"/>
  <c r="G15" i="6"/>
  <c r="I15" i="6" s="1"/>
  <c r="G25" i="6"/>
  <c r="I25" i="6" s="1"/>
  <c r="G18" i="6"/>
  <c r="I18" i="6" s="1"/>
  <c r="G8" i="6"/>
  <c r="I8" i="6" s="1"/>
  <c r="G19" i="6"/>
  <c r="J19" i="6" s="1"/>
  <c r="G14" i="6"/>
  <c r="J14" i="6" s="1"/>
  <c r="G9" i="6"/>
  <c r="J9" i="6" s="1"/>
  <c r="G11" i="6"/>
  <c r="I11" i="6" s="1"/>
  <c r="G15" i="5"/>
  <c r="J15" i="5" s="1"/>
  <c r="G14" i="5"/>
  <c r="J14" i="5" s="1"/>
  <c r="G8" i="5"/>
  <c r="J8" i="5" s="1"/>
  <c r="G12" i="5"/>
  <c r="J12" i="5" s="1"/>
  <c r="G9" i="5"/>
  <c r="J9" i="5" s="1"/>
  <c r="G23" i="5"/>
  <c r="J23" i="5" s="1"/>
  <c r="G18" i="5"/>
  <c r="J18" i="5" s="1"/>
  <c r="G19" i="5"/>
  <c r="J19" i="5" s="1"/>
  <c r="J20" i="5"/>
  <c r="I20" i="5"/>
  <c r="J24" i="5"/>
  <c r="G11" i="5"/>
  <c r="G6" i="5"/>
  <c r="I6" i="5" s="1"/>
  <c r="I16" i="5"/>
  <c r="G22" i="5"/>
  <c r="I22" i="5" s="1"/>
  <c r="G25" i="4"/>
  <c r="I25" i="4" s="1"/>
  <c r="G17" i="4"/>
  <c r="I17" i="4" s="1"/>
  <c r="G16" i="4"/>
  <c r="J16" i="4" s="1"/>
  <c r="G24" i="4"/>
  <c r="J24" i="4" s="1"/>
  <c r="G8" i="4"/>
  <c r="I8" i="4" s="1"/>
  <c r="G15" i="4"/>
  <c r="I15" i="4" s="1"/>
  <c r="G18" i="4"/>
  <c r="J18" i="4" s="1"/>
  <c r="G11" i="4"/>
  <c r="I11" i="4" s="1"/>
  <c r="G21" i="4"/>
  <c r="I21" i="4" s="1"/>
  <c r="G14" i="4"/>
  <c r="I14" i="4" s="1"/>
  <c r="G12" i="4"/>
  <c r="I12" i="4" s="1"/>
  <c r="G22" i="3"/>
  <c r="J22" i="3" s="1"/>
  <c r="G16" i="3"/>
  <c r="I16" i="3" s="1"/>
  <c r="G15" i="3"/>
  <c r="I15" i="3" s="1"/>
  <c r="G14" i="3"/>
  <c r="I14" i="3" s="1"/>
  <c r="G18" i="3"/>
  <c r="J18" i="3" s="1"/>
  <c r="G24" i="3"/>
  <c r="I24" i="3" s="1"/>
  <c r="G8" i="3"/>
  <c r="J8" i="3" s="1"/>
  <c r="G25" i="3"/>
  <c r="J25" i="3" s="1"/>
  <c r="G10" i="3"/>
  <c r="J10" i="3" s="1"/>
  <c r="G11" i="3"/>
  <c r="J11" i="3" s="1"/>
  <c r="G20" i="3"/>
  <c r="J20" i="3" s="1"/>
  <c r="G6" i="3"/>
  <c r="J6" i="3" s="1"/>
  <c r="G21" i="3"/>
  <c r="G17" i="3"/>
  <c r="G23" i="3"/>
  <c r="I23" i="3" s="1"/>
  <c r="G19" i="3"/>
  <c r="J19" i="3" s="1"/>
  <c r="G99" i="3"/>
  <c r="J100" i="3"/>
  <c r="I100" i="3"/>
  <c r="I8" i="9"/>
  <c r="J8" i="9"/>
  <c r="H26" i="3"/>
  <c r="H133" i="3" s="1"/>
  <c r="J57" i="3"/>
  <c r="I57" i="3"/>
  <c r="J61" i="3"/>
  <c r="G60" i="3"/>
  <c r="I61" i="3"/>
  <c r="J64" i="8"/>
  <c r="I64" i="8"/>
  <c r="E54" i="3"/>
  <c r="G54" i="3" s="1"/>
  <c r="G53" i="3"/>
  <c r="J63" i="3"/>
  <c r="I63" i="3"/>
  <c r="J89" i="3"/>
  <c r="I89" i="3"/>
  <c r="J54" i="4"/>
  <c r="I54" i="4"/>
  <c r="H135" i="6"/>
  <c r="H137" i="6" s="1"/>
  <c r="G68" i="3"/>
  <c r="E86" i="3"/>
  <c r="G86" i="3" s="1"/>
  <c r="G85" i="3"/>
  <c r="J95" i="3"/>
  <c r="I95" i="3"/>
  <c r="J114" i="3"/>
  <c r="I114" i="3"/>
  <c r="J122" i="3"/>
  <c r="I122" i="3"/>
  <c r="J130" i="3"/>
  <c r="I130" i="3"/>
  <c r="I81" i="4"/>
  <c r="J81" i="4"/>
  <c r="I78" i="6"/>
  <c r="J78" i="6"/>
  <c r="J93" i="3"/>
  <c r="G92" i="3"/>
  <c r="I93" i="3"/>
  <c r="J54" i="5"/>
  <c r="F25" i="1"/>
  <c r="F26" i="1"/>
  <c r="G12" i="3"/>
  <c r="J7" i="4"/>
  <c r="I7" i="4"/>
  <c r="J9" i="4"/>
  <c r="I9" i="4"/>
  <c r="J29" i="3"/>
  <c r="I29" i="3"/>
  <c r="J38" i="3"/>
  <c r="I38" i="3"/>
  <c r="J70" i="3"/>
  <c r="I70" i="3"/>
  <c r="I37" i="4"/>
  <c r="J37" i="4"/>
  <c r="J86" i="5"/>
  <c r="I86" i="5"/>
  <c r="J9" i="9"/>
  <c r="I9" i="9"/>
  <c r="I71" i="4"/>
  <c r="J71" i="4"/>
  <c r="I62" i="3"/>
  <c r="J62" i="3"/>
  <c r="J77" i="3"/>
  <c r="G76" i="3"/>
  <c r="I77" i="3"/>
  <c r="J102" i="3"/>
  <c r="I102" i="3"/>
  <c r="J10" i="4"/>
  <c r="I10" i="4"/>
  <c r="E62" i="4"/>
  <c r="G62" i="4" s="1"/>
  <c r="G61" i="4"/>
  <c r="J70" i="5"/>
  <c r="I70" i="5"/>
  <c r="G7" i="3"/>
  <c r="J31" i="3"/>
  <c r="I31" i="3"/>
  <c r="J69" i="3"/>
  <c r="I94" i="3"/>
  <c r="J94" i="3"/>
  <c r="G13" i="4"/>
  <c r="J22" i="4"/>
  <c r="I22" i="4"/>
  <c r="I39" i="4"/>
  <c r="J39" i="4"/>
  <c r="I34" i="6"/>
  <c r="J34" i="6"/>
  <c r="G10" i="5"/>
  <c r="E46" i="3"/>
  <c r="G46" i="3" s="1"/>
  <c r="J56" i="3"/>
  <c r="E78" i="3"/>
  <c r="G78" i="3" s="1"/>
  <c r="I108" i="3"/>
  <c r="G19" i="4"/>
  <c r="I50" i="4"/>
  <c r="J53" i="4"/>
  <c r="G77" i="4"/>
  <c r="J87" i="4"/>
  <c r="I97" i="4"/>
  <c r="J97" i="4"/>
  <c r="G102" i="4"/>
  <c r="I108" i="4"/>
  <c r="J108" i="4"/>
  <c r="J126" i="4"/>
  <c r="H26" i="5"/>
  <c r="H133" i="5" s="1"/>
  <c r="J46" i="5"/>
  <c r="I46" i="5"/>
  <c r="J78" i="5"/>
  <c r="I78" i="5"/>
  <c r="J30" i="6"/>
  <c r="G28" i="6"/>
  <c r="I70" i="6"/>
  <c r="J70" i="6"/>
  <c r="I8" i="8"/>
  <c r="J8" i="8"/>
  <c r="I33" i="4"/>
  <c r="J33" i="4"/>
  <c r="G45" i="4"/>
  <c r="G52" i="4"/>
  <c r="G101" i="4"/>
  <c r="I116" i="4"/>
  <c r="J116" i="4"/>
  <c r="E30" i="5"/>
  <c r="G30" i="5" s="1"/>
  <c r="G29" i="5"/>
  <c r="I38" i="5"/>
  <c r="J102" i="5"/>
  <c r="I102" i="5"/>
  <c r="I30" i="6"/>
  <c r="I78" i="4"/>
  <c r="I7" i="5"/>
  <c r="I69" i="5"/>
  <c r="J69" i="5"/>
  <c r="G68" i="5"/>
  <c r="J11" i="6"/>
  <c r="J6" i="7"/>
  <c r="I6" i="7"/>
  <c r="J6" i="9"/>
  <c r="I6" i="9"/>
  <c r="I49" i="3"/>
  <c r="I55" i="3"/>
  <c r="I81" i="3"/>
  <c r="I87" i="3"/>
  <c r="I112" i="3"/>
  <c r="I120" i="3"/>
  <c r="I128" i="3"/>
  <c r="I34" i="4"/>
  <c r="J55" i="4"/>
  <c r="I65" i="4"/>
  <c r="J65" i="4"/>
  <c r="G70" i="4"/>
  <c r="J85" i="4"/>
  <c r="J110" i="4"/>
  <c r="I124" i="4"/>
  <c r="J124" i="4"/>
  <c r="I33" i="5"/>
  <c r="J33" i="5"/>
  <c r="I37" i="5"/>
  <c r="J37" i="5"/>
  <c r="I65" i="5"/>
  <c r="J65" i="5"/>
  <c r="I101" i="5"/>
  <c r="J101" i="5"/>
  <c r="G100" i="5"/>
  <c r="J22" i="6"/>
  <c r="I22" i="6"/>
  <c r="G44" i="6"/>
  <c r="J45" i="6"/>
  <c r="I45" i="6"/>
  <c r="I86" i="7"/>
  <c r="J86" i="7"/>
  <c r="G84" i="7"/>
  <c r="G23" i="4"/>
  <c r="E30" i="4"/>
  <c r="G30" i="4" s="1"/>
  <c r="G29" i="4"/>
  <c r="J73" i="4"/>
  <c r="J79" i="4"/>
  <c r="G86" i="4"/>
  <c r="E94" i="4"/>
  <c r="G94" i="4" s="1"/>
  <c r="G93" i="4"/>
  <c r="I103" i="4"/>
  <c r="J103" i="4"/>
  <c r="G107" i="4"/>
  <c r="E8" i="1" s="1"/>
  <c r="J128" i="4"/>
  <c r="G13" i="5"/>
  <c r="G17" i="5"/>
  <c r="G21" i="5"/>
  <c r="G25" i="5"/>
  <c r="E62" i="5"/>
  <c r="G62" i="5" s="1"/>
  <c r="G61" i="5"/>
  <c r="I71" i="5"/>
  <c r="J71" i="5"/>
  <c r="E94" i="5"/>
  <c r="G94" i="5" s="1"/>
  <c r="G93" i="5"/>
  <c r="I97" i="5"/>
  <c r="J97" i="5"/>
  <c r="J37" i="6"/>
  <c r="G36" i="6"/>
  <c r="I37" i="6"/>
  <c r="I53" i="7"/>
  <c r="G52" i="7"/>
  <c r="J53" i="7"/>
  <c r="I69" i="4"/>
  <c r="J69" i="4"/>
  <c r="G68" i="4"/>
  <c r="I132" i="4"/>
  <c r="J132" i="4"/>
  <c r="I39" i="5"/>
  <c r="J39" i="5"/>
  <c r="G75" i="5"/>
  <c r="J76" i="5"/>
  <c r="I76" i="5"/>
  <c r="I103" i="5"/>
  <c r="J103" i="5"/>
  <c r="G6" i="6"/>
  <c r="J94" i="6"/>
  <c r="I94" i="6"/>
  <c r="H26" i="4"/>
  <c r="H133" i="4" s="1"/>
  <c r="I108" i="5"/>
  <c r="J108" i="5"/>
  <c r="J107" i="5" s="1"/>
  <c r="I116" i="5"/>
  <c r="J116" i="5"/>
  <c r="I124" i="5"/>
  <c r="J124" i="5"/>
  <c r="I14" i="6"/>
  <c r="I23" i="6"/>
  <c r="J121" i="6"/>
  <c r="I121" i="6"/>
  <c r="I49" i="7"/>
  <c r="J49" i="7"/>
  <c r="I62" i="7"/>
  <c r="G60" i="7"/>
  <c r="J62" i="7"/>
  <c r="I57" i="5"/>
  <c r="I63" i="5"/>
  <c r="I89" i="5"/>
  <c r="I95" i="5"/>
  <c r="I114" i="5"/>
  <c r="I122" i="5"/>
  <c r="I40" i="6"/>
  <c r="I47" i="6"/>
  <c r="I50" i="6"/>
  <c r="I55" i="6"/>
  <c r="I58" i="6"/>
  <c r="I64" i="6"/>
  <c r="J82" i="6"/>
  <c r="I82" i="6"/>
  <c r="J90" i="6"/>
  <c r="J102" i="6"/>
  <c r="J129" i="6"/>
  <c r="I129" i="6"/>
  <c r="J30" i="7"/>
  <c r="I30" i="7"/>
  <c r="J77" i="7"/>
  <c r="G76" i="7"/>
  <c r="I77" i="7"/>
  <c r="I40" i="5"/>
  <c r="G53" i="5"/>
  <c r="G85" i="5"/>
  <c r="J69" i="6"/>
  <c r="G68" i="6"/>
  <c r="I69" i="6"/>
  <c r="J25" i="7"/>
  <c r="G44" i="7"/>
  <c r="G13" i="6"/>
  <c r="I53" i="6"/>
  <c r="J72" i="6"/>
  <c r="H26" i="7"/>
  <c r="H133" i="7" s="1"/>
  <c r="E38" i="7"/>
  <c r="G38" i="7" s="1"/>
  <c r="G37" i="7"/>
  <c r="J46" i="7"/>
  <c r="I46" i="7"/>
  <c r="J111" i="8"/>
  <c r="I111" i="8"/>
  <c r="J62" i="6"/>
  <c r="I62" i="6"/>
  <c r="J88" i="6"/>
  <c r="I88" i="6"/>
  <c r="J93" i="6"/>
  <c r="G92" i="6"/>
  <c r="I93" i="6"/>
  <c r="J101" i="6"/>
  <c r="G100" i="6"/>
  <c r="I101" i="6"/>
  <c r="J30" i="8"/>
  <c r="G21" i="6"/>
  <c r="J33" i="6"/>
  <c r="I33" i="6"/>
  <c r="G54" i="6"/>
  <c r="J66" i="6"/>
  <c r="J77" i="6"/>
  <c r="G76" i="6"/>
  <c r="J85" i="6"/>
  <c r="G84" i="6"/>
  <c r="J96" i="6"/>
  <c r="J20" i="7"/>
  <c r="I20" i="7"/>
  <c r="I80" i="7"/>
  <c r="J80" i="7"/>
  <c r="I85" i="7"/>
  <c r="J85" i="7"/>
  <c r="J10" i="8"/>
  <c r="I10" i="8"/>
  <c r="I12" i="8"/>
  <c r="J12" i="8"/>
  <c r="J70" i="8"/>
  <c r="I70" i="8"/>
  <c r="J39" i="6"/>
  <c r="I39" i="6"/>
  <c r="J61" i="6"/>
  <c r="G60" i="6"/>
  <c r="J86" i="6"/>
  <c r="I86" i="6"/>
  <c r="J113" i="6"/>
  <c r="I113" i="6"/>
  <c r="J14" i="7"/>
  <c r="I14" i="7"/>
  <c r="I54" i="7"/>
  <c r="J54" i="7"/>
  <c r="J78" i="7"/>
  <c r="I78" i="7"/>
  <c r="I94" i="7"/>
  <c r="G92" i="7"/>
  <c r="J94" i="7"/>
  <c r="J50" i="8"/>
  <c r="I50" i="8"/>
  <c r="G107" i="7"/>
  <c r="E11" i="1" s="1"/>
  <c r="I61" i="8"/>
  <c r="J61" i="8"/>
  <c r="G60" i="8"/>
  <c r="J69" i="8"/>
  <c r="G68" i="8"/>
  <c r="I69" i="8"/>
  <c r="J78" i="8"/>
  <c r="I78" i="8"/>
  <c r="I93" i="8"/>
  <c r="J93" i="8"/>
  <c r="J103" i="8"/>
  <c r="I103" i="8"/>
  <c r="J30" i="9"/>
  <c r="I30" i="9"/>
  <c r="I65" i="6"/>
  <c r="I71" i="6"/>
  <c r="I97" i="6"/>
  <c r="I103" i="6"/>
  <c r="I108" i="6"/>
  <c r="I107" i="6" s="1"/>
  <c r="I116" i="6"/>
  <c r="I124" i="6"/>
  <c r="I132" i="6"/>
  <c r="I32" i="7"/>
  <c r="G69" i="7"/>
  <c r="G101" i="7"/>
  <c r="G107" i="8"/>
  <c r="E12" i="1" s="1"/>
  <c r="J108" i="6"/>
  <c r="J32" i="8"/>
  <c r="J62" i="8"/>
  <c r="I62" i="8"/>
  <c r="J94" i="8"/>
  <c r="I94" i="8"/>
  <c r="J55" i="7"/>
  <c r="I66" i="7"/>
  <c r="I72" i="7"/>
  <c r="J87" i="7"/>
  <c r="I98" i="7"/>
  <c r="I104" i="7"/>
  <c r="J111" i="7"/>
  <c r="J107" i="7" s="1"/>
  <c r="I118" i="7"/>
  <c r="I107" i="7" s="1"/>
  <c r="I125" i="7"/>
  <c r="J129" i="7"/>
  <c r="J117" i="8"/>
  <c r="I117" i="8"/>
  <c r="J19" i="9"/>
  <c r="I19" i="9"/>
  <c r="G29" i="7"/>
  <c r="I33" i="7"/>
  <c r="I45" i="7"/>
  <c r="E70" i="7"/>
  <c r="G70" i="7" s="1"/>
  <c r="J82" i="7"/>
  <c r="E102" i="7"/>
  <c r="G102" i="7" s="1"/>
  <c r="J17" i="8"/>
  <c r="I17" i="8"/>
  <c r="J21" i="8"/>
  <c r="I21" i="8"/>
  <c r="J25" i="8"/>
  <c r="I25" i="8"/>
  <c r="J37" i="8"/>
  <c r="G36" i="8"/>
  <c r="I37" i="8"/>
  <c r="J15" i="9"/>
  <c r="I15" i="9"/>
  <c r="H26" i="9"/>
  <c r="H133" i="9" s="1"/>
  <c r="J38" i="9"/>
  <c r="I38" i="9"/>
  <c r="J101" i="8"/>
  <c r="G100" i="8"/>
  <c r="I101" i="8"/>
  <c r="J114" i="8"/>
  <c r="I114" i="8"/>
  <c r="J48" i="7"/>
  <c r="J15" i="8"/>
  <c r="J23" i="8"/>
  <c r="J54" i="8"/>
  <c r="I54" i="8"/>
  <c r="J58" i="8"/>
  <c r="I58" i="8"/>
  <c r="J85" i="8"/>
  <c r="G84" i="8"/>
  <c r="I85" i="8"/>
  <c r="I92" i="8"/>
  <c r="G91" i="8"/>
  <c r="J92" i="8"/>
  <c r="I96" i="8"/>
  <c r="J96" i="8"/>
  <c r="I102" i="8"/>
  <c r="J102" i="8"/>
  <c r="J22" i="9"/>
  <c r="J31" i="8"/>
  <c r="J23" i="9"/>
  <c r="I23" i="9"/>
  <c r="J94" i="9"/>
  <c r="I94" i="9"/>
  <c r="J107" i="9"/>
  <c r="G45" i="8"/>
  <c r="G52" i="8"/>
  <c r="J108" i="8"/>
  <c r="G53" i="9"/>
  <c r="J61" i="9"/>
  <c r="G60" i="9"/>
  <c r="J70" i="9"/>
  <c r="I70" i="9"/>
  <c r="I37" i="10"/>
  <c r="J53" i="10"/>
  <c r="J39" i="9"/>
  <c r="I39" i="9"/>
  <c r="J45" i="10"/>
  <c r="G44" i="10"/>
  <c r="I45" i="10"/>
  <c r="I56" i="8"/>
  <c r="I80" i="8"/>
  <c r="I87" i="8"/>
  <c r="J90" i="8"/>
  <c r="I97" i="8"/>
  <c r="I109" i="8"/>
  <c r="G44" i="9"/>
  <c r="J46" i="9"/>
  <c r="I46" i="9"/>
  <c r="I22" i="10"/>
  <c r="I39" i="8"/>
  <c r="I65" i="8"/>
  <c r="I71" i="8"/>
  <c r="I104" i="8"/>
  <c r="J40" i="9"/>
  <c r="J62" i="9"/>
  <c r="I62" i="9"/>
  <c r="J102" i="9"/>
  <c r="I102" i="9"/>
  <c r="H26" i="10"/>
  <c r="H133" i="10" s="1"/>
  <c r="I48" i="8"/>
  <c r="I74" i="8"/>
  <c r="I88" i="8"/>
  <c r="I127" i="8"/>
  <c r="I130" i="8"/>
  <c r="J29" i="9"/>
  <c r="G28" i="9"/>
  <c r="J32" i="9"/>
  <c r="I32" i="9"/>
  <c r="J77" i="9"/>
  <c r="G76" i="9"/>
  <c r="I77" i="9"/>
  <c r="J85" i="9"/>
  <c r="G84" i="9"/>
  <c r="I85" i="9"/>
  <c r="I93" i="9"/>
  <c r="J93" i="9"/>
  <c r="G92" i="9"/>
  <c r="I29" i="10"/>
  <c r="G28" i="10"/>
  <c r="J29" i="10"/>
  <c r="I70" i="10"/>
  <c r="J70" i="10"/>
  <c r="G77" i="8"/>
  <c r="J21" i="9"/>
  <c r="J33" i="9"/>
  <c r="I33" i="9"/>
  <c r="G36" i="9"/>
  <c r="J30" i="10"/>
  <c r="I30" i="10"/>
  <c r="J94" i="10"/>
  <c r="I66" i="9"/>
  <c r="I72" i="9"/>
  <c r="I78" i="9"/>
  <c r="I98" i="9"/>
  <c r="I104" i="9"/>
  <c r="G107" i="9"/>
  <c r="E13" i="1" s="1"/>
  <c r="I109" i="9"/>
  <c r="I117" i="9"/>
  <c r="I125" i="9"/>
  <c r="I38" i="10"/>
  <c r="E54" i="10"/>
  <c r="G54" i="10" s="1"/>
  <c r="I73" i="10"/>
  <c r="I77" i="10"/>
  <c r="I79" i="10"/>
  <c r="E86" i="10"/>
  <c r="G86" i="10" s="1"/>
  <c r="I105" i="10"/>
  <c r="G69" i="10"/>
  <c r="G101" i="10"/>
  <c r="I132" i="10"/>
  <c r="I58" i="9"/>
  <c r="I64" i="9"/>
  <c r="I90" i="9"/>
  <c r="I96" i="9"/>
  <c r="I115" i="9"/>
  <c r="I123" i="9"/>
  <c r="I131" i="9"/>
  <c r="I9" i="10"/>
  <c r="I130" i="10"/>
  <c r="I33" i="10"/>
  <c r="I57" i="10"/>
  <c r="I61" i="10"/>
  <c r="I63" i="10"/>
  <c r="I89" i="10"/>
  <c r="I95" i="10"/>
  <c r="I117" i="10"/>
  <c r="I125" i="10"/>
  <c r="I46" i="10"/>
  <c r="I98" i="10"/>
  <c r="I104" i="10"/>
  <c r="G107" i="10"/>
  <c r="E14" i="1" s="1"/>
  <c r="I109" i="10"/>
  <c r="I120" i="10"/>
  <c r="I128" i="10"/>
  <c r="G68" i="9"/>
  <c r="G100" i="9"/>
  <c r="I131" i="10"/>
  <c r="J16" i="3" l="1"/>
  <c r="I30" i="3"/>
  <c r="J25" i="4"/>
  <c r="G60" i="10"/>
  <c r="G36" i="10"/>
  <c r="I36" i="10" s="1"/>
  <c r="J37" i="9"/>
  <c r="I45" i="9"/>
  <c r="J45" i="9"/>
  <c r="I54" i="9"/>
  <c r="J54" i="9"/>
  <c r="F30" i="1"/>
  <c r="H135" i="8"/>
  <c r="H30" i="1" s="1"/>
  <c r="I46" i="8"/>
  <c r="J46" i="8"/>
  <c r="J38" i="8"/>
  <c r="G28" i="8"/>
  <c r="J29" i="8"/>
  <c r="I6" i="8"/>
  <c r="J7" i="8"/>
  <c r="E15" i="1"/>
  <c r="I45" i="5"/>
  <c r="J45" i="5"/>
  <c r="G44" i="5"/>
  <c r="J38" i="5"/>
  <c r="I20" i="4"/>
  <c r="J14" i="4"/>
  <c r="G36" i="4"/>
  <c r="J38" i="4"/>
  <c r="J6" i="4"/>
  <c r="I107" i="9"/>
  <c r="I45" i="3"/>
  <c r="G36" i="3"/>
  <c r="J37" i="3"/>
  <c r="G28" i="3"/>
  <c r="G27" i="3" s="1"/>
  <c r="I8" i="10"/>
  <c r="J18" i="6"/>
  <c r="I10" i="9"/>
  <c r="J17" i="4"/>
  <c r="I20" i="6"/>
  <c r="J24" i="8"/>
  <c r="J17" i="6"/>
  <c r="I9" i="3"/>
  <c r="I13" i="8"/>
  <c r="I14" i="9"/>
  <c r="I9" i="6"/>
  <c r="J7" i="10"/>
  <c r="I16" i="4"/>
  <c r="I13" i="3"/>
  <c r="I78" i="10"/>
  <c r="I20" i="10"/>
  <c r="J20" i="10"/>
  <c r="I19" i="10"/>
  <c r="J19" i="10"/>
  <c r="I62" i="10"/>
  <c r="I11" i="10"/>
  <c r="J102" i="10"/>
  <c r="I10" i="10"/>
  <c r="J78" i="10"/>
  <c r="I107" i="10"/>
  <c r="I93" i="10"/>
  <c r="I85" i="10"/>
  <c r="G92" i="10"/>
  <c r="I92" i="10" s="1"/>
  <c r="I24" i="10"/>
  <c r="J24" i="10"/>
  <c r="I18" i="10"/>
  <c r="I12" i="10"/>
  <c r="I17" i="10"/>
  <c r="I23" i="10"/>
  <c r="G5" i="10"/>
  <c r="C14" i="1" s="1"/>
  <c r="I25" i="10"/>
  <c r="I6" i="10"/>
  <c r="I14" i="10"/>
  <c r="J20" i="9"/>
  <c r="J12" i="9"/>
  <c r="J17" i="9"/>
  <c r="J16" i="9"/>
  <c r="G5" i="9"/>
  <c r="C13" i="1" s="1"/>
  <c r="I11" i="9"/>
  <c r="J24" i="9"/>
  <c r="I7" i="9"/>
  <c r="I25" i="9"/>
  <c r="J25" i="9"/>
  <c r="I18" i="9"/>
  <c r="J18" i="9"/>
  <c r="I22" i="8"/>
  <c r="J19" i="8"/>
  <c r="I14" i="8"/>
  <c r="I18" i="8"/>
  <c r="G5" i="8"/>
  <c r="C12" i="1" s="1"/>
  <c r="I9" i="8"/>
  <c r="I20" i="8"/>
  <c r="J20" i="8"/>
  <c r="J24" i="6"/>
  <c r="I10" i="6"/>
  <c r="J13" i="7"/>
  <c r="J16" i="7"/>
  <c r="J7" i="7"/>
  <c r="I11" i="7"/>
  <c r="J16" i="6"/>
  <c r="J8" i="6"/>
  <c r="I12" i="6"/>
  <c r="I21" i="7"/>
  <c r="I12" i="7"/>
  <c r="J9" i="7"/>
  <c r="I10" i="7"/>
  <c r="J23" i="7"/>
  <c r="J8" i="7"/>
  <c r="J24" i="7"/>
  <c r="G5" i="7"/>
  <c r="C11" i="1" s="1"/>
  <c r="I19" i="7"/>
  <c r="J17" i="7"/>
  <c r="J15" i="7"/>
  <c r="J18" i="7"/>
  <c r="I18" i="7"/>
  <c r="J7" i="6"/>
  <c r="J25" i="6"/>
  <c r="J15" i="6"/>
  <c r="I19" i="6"/>
  <c r="I8" i="5"/>
  <c r="J22" i="5"/>
  <c r="I23" i="5"/>
  <c r="I9" i="5"/>
  <c r="I14" i="5"/>
  <c r="I15" i="5"/>
  <c r="I18" i="5"/>
  <c r="J6" i="5"/>
  <c r="I12" i="5"/>
  <c r="I19" i="5"/>
  <c r="J11" i="5"/>
  <c r="I11" i="5"/>
  <c r="G5" i="5"/>
  <c r="C9" i="1" s="1"/>
  <c r="J12" i="4"/>
  <c r="I24" i="4"/>
  <c r="J15" i="3"/>
  <c r="J8" i="4"/>
  <c r="I18" i="4"/>
  <c r="J11" i="4"/>
  <c r="J21" i="4"/>
  <c r="J15" i="4"/>
  <c r="G5" i="4"/>
  <c r="I18" i="3"/>
  <c r="J23" i="3"/>
  <c r="I8" i="3"/>
  <c r="I22" i="3"/>
  <c r="J14" i="3"/>
  <c r="J24" i="3"/>
  <c r="I25" i="3"/>
  <c r="G5" i="3"/>
  <c r="C7" i="1" s="1"/>
  <c r="I107" i="8"/>
  <c r="I11" i="3"/>
  <c r="I10" i="3"/>
  <c r="I19" i="3"/>
  <c r="I6" i="3"/>
  <c r="I20" i="3"/>
  <c r="J17" i="3"/>
  <c r="I17" i="3"/>
  <c r="J21" i="3"/>
  <c r="I21" i="3"/>
  <c r="G99" i="9"/>
  <c r="J100" i="9"/>
  <c r="I100" i="9"/>
  <c r="J86" i="10"/>
  <c r="I86" i="10"/>
  <c r="G91" i="9"/>
  <c r="J92" i="9"/>
  <c r="I92" i="9"/>
  <c r="G43" i="10"/>
  <c r="J44" i="10"/>
  <c r="I44" i="10"/>
  <c r="G75" i="6"/>
  <c r="I76" i="6"/>
  <c r="J76" i="6"/>
  <c r="I92" i="6"/>
  <c r="G91" i="6"/>
  <c r="J92" i="6"/>
  <c r="G27" i="10"/>
  <c r="J28" i="10"/>
  <c r="I28" i="10"/>
  <c r="J28" i="9"/>
  <c r="I28" i="9"/>
  <c r="G27" i="9"/>
  <c r="J107" i="8"/>
  <c r="H135" i="9"/>
  <c r="H137" i="9" s="1"/>
  <c r="F31" i="1"/>
  <c r="F32" i="1"/>
  <c r="G59" i="6"/>
  <c r="I60" i="6"/>
  <c r="J60" i="6"/>
  <c r="I54" i="6"/>
  <c r="J54" i="6"/>
  <c r="I38" i="7"/>
  <c r="J38" i="7"/>
  <c r="I76" i="7"/>
  <c r="J76" i="7"/>
  <c r="G75" i="7"/>
  <c r="H135" i="5"/>
  <c r="H137" i="5" s="1"/>
  <c r="F23" i="1"/>
  <c r="F24" i="1"/>
  <c r="I77" i="4"/>
  <c r="G76" i="4"/>
  <c r="J77" i="4"/>
  <c r="J46" i="3"/>
  <c r="I46" i="3"/>
  <c r="G52" i="6"/>
  <c r="H135" i="3"/>
  <c r="F20" i="1"/>
  <c r="F19" i="1"/>
  <c r="I99" i="3"/>
  <c r="J99" i="3"/>
  <c r="G83" i="9"/>
  <c r="J84" i="9"/>
  <c r="I84" i="9"/>
  <c r="G51" i="8"/>
  <c r="J52" i="8"/>
  <c r="I52" i="8"/>
  <c r="H135" i="7"/>
  <c r="F28" i="1"/>
  <c r="F27" i="1"/>
  <c r="I68" i="6"/>
  <c r="J68" i="6"/>
  <c r="G67" i="6"/>
  <c r="G99" i="5"/>
  <c r="J100" i="5"/>
  <c r="I100" i="5"/>
  <c r="G67" i="9"/>
  <c r="J68" i="9"/>
  <c r="I68" i="9"/>
  <c r="I60" i="10"/>
  <c r="G59" i="10"/>
  <c r="J60" i="10"/>
  <c r="G75" i="10"/>
  <c r="J76" i="10"/>
  <c r="I76" i="10"/>
  <c r="J45" i="8"/>
  <c r="G44" i="8"/>
  <c r="I45" i="8"/>
  <c r="I29" i="7"/>
  <c r="G28" i="7"/>
  <c r="J29" i="7"/>
  <c r="G67" i="8"/>
  <c r="I68" i="8"/>
  <c r="J68" i="8"/>
  <c r="G99" i="6"/>
  <c r="I100" i="6"/>
  <c r="J100" i="6"/>
  <c r="I107" i="5"/>
  <c r="I36" i="6"/>
  <c r="G35" i="6"/>
  <c r="J36" i="6"/>
  <c r="J61" i="5"/>
  <c r="G60" i="5"/>
  <c r="I61" i="5"/>
  <c r="J30" i="4"/>
  <c r="I30" i="4"/>
  <c r="J52" i="4"/>
  <c r="G51" i="4"/>
  <c r="I52" i="4"/>
  <c r="I28" i="6"/>
  <c r="G27" i="6"/>
  <c r="J28" i="6"/>
  <c r="J107" i="4"/>
  <c r="J54" i="10"/>
  <c r="I54" i="10"/>
  <c r="I44" i="7"/>
  <c r="G43" i="7"/>
  <c r="J44" i="7"/>
  <c r="G67" i="5"/>
  <c r="J68" i="5"/>
  <c r="I68" i="5"/>
  <c r="J69" i="10"/>
  <c r="G68" i="10"/>
  <c r="I69" i="10"/>
  <c r="G27" i="8"/>
  <c r="I28" i="8"/>
  <c r="J28" i="8"/>
  <c r="I91" i="8"/>
  <c r="J91" i="8"/>
  <c r="G99" i="8"/>
  <c r="J100" i="8"/>
  <c r="I100" i="8"/>
  <c r="J101" i="7"/>
  <c r="G100" i="7"/>
  <c r="I101" i="7"/>
  <c r="G83" i="6"/>
  <c r="J84" i="6"/>
  <c r="I84" i="6"/>
  <c r="I21" i="6"/>
  <c r="J21" i="6"/>
  <c r="H135" i="4"/>
  <c r="H137" i="4" s="1"/>
  <c r="F22" i="1"/>
  <c r="F21" i="1"/>
  <c r="J75" i="5"/>
  <c r="I75" i="5"/>
  <c r="J68" i="4"/>
  <c r="G67" i="4"/>
  <c r="I68" i="4"/>
  <c r="J62" i="5"/>
  <c r="I62" i="5"/>
  <c r="G44" i="4"/>
  <c r="J45" i="4"/>
  <c r="I45" i="4"/>
  <c r="I107" i="4"/>
  <c r="J36" i="4"/>
  <c r="G35" i="4"/>
  <c r="I36" i="4"/>
  <c r="J12" i="3"/>
  <c r="I12" i="3"/>
  <c r="H135" i="10"/>
  <c r="H137" i="10" s="1"/>
  <c r="F34" i="1"/>
  <c r="F33" i="1"/>
  <c r="I29" i="4"/>
  <c r="J29" i="4"/>
  <c r="G28" i="4"/>
  <c r="I101" i="4"/>
  <c r="J101" i="4"/>
  <c r="G100" i="4"/>
  <c r="G35" i="9"/>
  <c r="I36" i="9"/>
  <c r="J36" i="9"/>
  <c r="G76" i="8"/>
  <c r="J77" i="8"/>
  <c r="I77" i="8"/>
  <c r="J76" i="9"/>
  <c r="I76" i="9"/>
  <c r="G75" i="9"/>
  <c r="I44" i="9"/>
  <c r="G43" i="9"/>
  <c r="J44" i="9"/>
  <c r="G52" i="10"/>
  <c r="G84" i="10"/>
  <c r="G35" i="8"/>
  <c r="I36" i="8"/>
  <c r="J36" i="8"/>
  <c r="J69" i="7"/>
  <c r="G68" i="7"/>
  <c r="I69" i="7"/>
  <c r="G59" i="8"/>
  <c r="J60" i="8"/>
  <c r="I60" i="8"/>
  <c r="G91" i="7"/>
  <c r="J92" i="7"/>
  <c r="I92" i="7"/>
  <c r="J85" i="5"/>
  <c r="G84" i="5"/>
  <c r="I85" i="5"/>
  <c r="G59" i="7"/>
  <c r="J60" i="7"/>
  <c r="I60" i="7"/>
  <c r="J25" i="5"/>
  <c r="I25" i="5"/>
  <c r="I93" i="4"/>
  <c r="J93" i="4"/>
  <c r="G92" i="4"/>
  <c r="I23" i="4"/>
  <c r="J23" i="4"/>
  <c r="I44" i="6"/>
  <c r="G43" i="6"/>
  <c r="J44" i="6"/>
  <c r="J102" i="4"/>
  <c r="I102" i="4"/>
  <c r="J19" i="4"/>
  <c r="I19" i="4"/>
  <c r="I7" i="3"/>
  <c r="J7" i="3"/>
  <c r="I61" i="4"/>
  <c r="G60" i="4"/>
  <c r="J61" i="4"/>
  <c r="J53" i="3"/>
  <c r="G52" i="3"/>
  <c r="I53" i="3"/>
  <c r="G59" i="3"/>
  <c r="J60" i="3"/>
  <c r="I60" i="3"/>
  <c r="G91" i="10"/>
  <c r="J92" i="10"/>
  <c r="I102" i="7"/>
  <c r="J102" i="7"/>
  <c r="J53" i="5"/>
  <c r="G52" i="5"/>
  <c r="I53" i="5"/>
  <c r="J21" i="5"/>
  <c r="I21" i="5"/>
  <c r="J29" i="5"/>
  <c r="G28" i="5"/>
  <c r="I29" i="5"/>
  <c r="G75" i="3"/>
  <c r="J76" i="3"/>
  <c r="I76" i="3"/>
  <c r="J85" i="3"/>
  <c r="G84" i="3"/>
  <c r="I85" i="3"/>
  <c r="J54" i="3"/>
  <c r="I54" i="3"/>
  <c r="G83" i="8"/>
  <c r="I84" i="8"/>
  <c r="J84" i="8"/>
  <c r="I13" i="6"/>
  <c r="J13" i="6"/>
  <c r="J6" i="6"/>
  <c r="G5" i="6"/>
  <c r="I6" i="6"/>
  <c r="J93" i="5"/>
  <c r="G92" i="5"/>
  <c r="I93" i="5"/>
  <c r="J17" i="5"/>
  <c r="I17" i="5"/>
  <c r="J86" i="4"/>
  <c r="I86" i="4"/>
  <c r="G84" i="4"/>
  <c r="G35" i="5"/>
  <c r="J36" i="5"/>
  <c r="I36" i="5"/>
  <c r="J30" i="5"/>
  <c r="I30" i="5"/>
  <c r="J78" i="3"/>
  <c r="I78" i="3"/>
  <c r="J10" i="5"/>
  <c r="I10" i="5"/>
  <c r="G44" i="3"/>
  <c r="J86" i="3"/>
  <c r="I86" i="3"/>
  <c r="H26" i="1"/>
  <c r="J26" i="1" s="1"/>
  <c r="H25" i="1"/>
  <c r="J25" i="1" s="1"/>
  <c r="J101" i="10"/>
  <c r="G100" i="10"/>
  <c r="I101" i="10"/>
  <c r="G59" i="9"/>
  <c r="J60" i="9"/>
  <c r="I60" i="9"/>
  <c r="J94" i="4"/>
  <c r="I94" i="4"/>
  <c r="I107" i="3"/>
  <c r="J62" i="4"/>
  <c r="I62" i="4"/>
  <c r="G91" i="3"/>
  <c r="J92" i="3"/>
  <c r="I92" i="3"/>
  <c r="J53" i="9"/>
  <c r="G52" i="9"/>
  <c r="I53" i="9"/>
  <c r="I70" i="7"/>
  <c r="J70" i="7"/>
  <c r="J107" i="6"/>
  <c r="J37" i="7"/>
  <c r="G36" i="7"/>
  <c r="I37" i="7"/>
  <c r="G51" i="7"/>
  <c r="J52" i="7"/>
  <c r="I52" i="7"/>
  <c r="J94" i="5"/>
  <c r="I94" i="5"/>
  <c r="J13" i="5"/>
  <c r="I13" i="5"/>
  <c r="G83" i="7"/>
  <c r="I84" i="7"/>
  <c r="J84" i="7"/>
  <c r="J70" i="4"/>
  <c r="I70" i="4"/>
  <c r="I13" i="4"/>
  <c r="J13" i="4"/>
  <c r="G67" i="3"/>
  <c r="J68" i="3"/>
  <c r="I68" i="3"/>
  <c r="H137" i="8" l="1"/>
  <c r="H29" i="1"/>
  <c r="J29" i="1" s="1"/>
  <c r="J30" i="1"/>
  <c r="J36" i="10"/>
  <c r="G35" i="10"/>
  <c r="J35" i="10" s="1"/>
  <c r="I5" i="8"/>
  <c r="I44" i="5"/>
  <c r="J44" i="5"/>
  <c r="G43" i="5"/>
  <c r="J36" i="3"/>
  <c r="I36" i="3"/>
  <c r="G35" i="3"/>
  <c r="I28" i="3"/>
  <c r="J28" i="3"/>
  <c r="J5" i="8"/>
  <c r="J5" i="10"/>
  <c r="I5" i="10"/>
  <c r="J5" i="9"/>
  <c r="I5" i="9"/>
  <c r="I5" i="7"/>
  <c r="J5" i="7"/>
  <c r="J5" i="6"/>
  <c r="J5" i="5"/>
  <c r="C8" i="1"/>
  <c r="J5" i="4"/>
  <c r="I5" i="4"/>
  <c r="I5" i="3"/>
  <c r="J5" i="3"/>
  <c r="G99" i="10"/>
  <c r="J100" i="10"/>
  <c r="I100" i="10"/>
  <c r="I84" i="3"/>
  <c r="J84" i="3"/>
  <c r="G83" i="3"/>
  <c r="G83" i="10"/>
  <c r="J84" i="10"/>
  <c r="I84" i="10"/>
  <c r="J35" i="5"/>
  <c r="I35" i="5"/>
  <c r="J28" i="5"/>
  <c r="I28" i="5"/>
  <c r="G27" i="5"/>
  <c r="J84" i="5"/>
  <c r="G83" i="5"/>
  <c r="I84" i="5"/>
  <c r="J35" i="6"/>
  <c r="I35" i="6"/>
  <c r="J67" i="8"/>
  <c r="I67" i="8"/>
  <c r="J83" i="9"/>
  <c r="I83" i="9"/>
  <c r="H24" i="1"/>
  <c r="J24" i="1" s="1"/>
  <c r="H23" i="1"/>
  <c r="J23" i="1" s="1"/>
  <c r="J91" i="6"/>
  <c r="I91" i="6"/>
  <c r="H28" i="1"/>
  <c r="J28" i="1" s="1"/>
  <c r="H27" i="1"/>
  <c r="J27" i="1" s="1"/>
  <c r="I27" i="9"/>
  <c r="G26" i="9"/>
  <c r="J27" i="9"/>
  <c r="J76" i="8"/>
  <c r="I76" i="8"/>
  <c r="G75" i="8"/>
  <c r="G27" i="4"/>
  <c r="J28" i="4"/>
  <c r="I28" i="4"/>
  <c r="J67" i="5"/>
  <c r="I67" i="5"/>
  <c r="G27" i="7"/>
  <c r="J28" i="7"/>
  <c r="I28" i="7"/>
  <c r="H137" i="7"/>
  <c r="J75" i="7"/>
  <c r="I75" i="7"/>
  <c r="J91" i="9"/>
  <c r="I91" i="9"/>
  <c r="J84" i="4"/>
  <c r="G83" i="4"/>
  <c r="I84" i="4"/>
  <c r="J68" i="7"/>
  <c r="G67" i="7"/>
  <c r="I68" i="7"/>
  <c r="I83" i="6"/>
  <c r="J83" i="6"/>
  <c r="I75" i="10"/>
  <c r="J75" i="10"/>
  <c r="J83" i="8"/>
  <c r="I83" i="8"/>
  <c r="I59" i="9"/>
  <c r="J59" i="9"/>
  <c r="I5" i="6"/>
  <c r="J75" i="3"/>
  <c r="I75" i="3"/>
  <c r="J91" i="10"/>
  <c r="I91" i="10"/>
  <c r="I52" i="3"/>
  <c r="J52" i="3"/>
  <c r="G51" i="3"/>
  <c r="J43" i="6"/>
  <c r="I43" i="6"/>
  <c r="J75" i="9"/>
  <c r="I75" i="9"/>
  <c r="J100" i="7"/>
  <c r="G99" i="7"/>
  <c r="I100" i="7"/>
  <c r="J59" i="10"/>
  <c r="I59" i="10"/>
  <c r="J99" i="5"/>
  <c r="I99" i="5"/>
  <c r="F35" i="1"/>
  <c r="J76" i="4"/>
  <c r="I76" i="4"/>
  <c r="G75" i="4"/>
  <c r="I59" i="6"/>
  <c r="J59" i="6"/>
  <c r="J91" i="3"/>
  <c r="I91" i="3"/>
  <c r="I67" i="3"/>
  <c r="J67" i="3"/>
  <c r="J51" i="7"/>
  <c r="I51" i="7"/>
  <c r="G51" i="9"/>
  <c r="J52" i="9"/>
  <c r="I52" i="9"/>
  <c r="G43" i="3"/>
  <c r="J44" i="3"/>
  <c r="I44" i="3"/>
  <c r="G133" i="6"/>
  <c r="C10" i="1"/>
  <c r="I91" i="7"/>
  <c r="J91" i="7"/>
  <c r="H21" i="1"/>
  <c r="J21" i="1" s="1"/>
  <c r="H22" i="1"/>
  <c r="J22" i="1" s="1"/>
  <c r="J27" i="8"/>
  <c r="I27" i="8"/>
  <c r="G26" i="8"/>
  <c r="J43" i="7"/>
  <c r="I43" i="7"/>
  <c r="I27" i="6"/>
  <c r="G26" i="6"/>
  <c r="D10" i="1" s="1"/>
  <c r="J27" i="6"/>
  <c r="J67" i="6"/>
  <c r="I67" i="6"/>
  <c r="I75" i="6"/>
  <c r="J75" i="6"/>
  <c r="J43" i="9"/>
  <c r="I43" i="9"/>
  <c r="J35" i="8"/>
  <c r="I35" i="8"/>
  <c r="J35" i="9"/>
  <c r="I35" i="9"/>
  <c r="J67" i="4"/>
  <c r="I67" i="4"/>
  <c r="J60" i="5"/>
  <c r="I60" i="5"/>
  <c r="G59" i="5"/>
  <c r="J99" i="6"/>
  <c r="I99" i="6"/>
  <c r="J44" i="8"/>
  <c r="I44" i="8"/>
  <c r="G43" i="8"/>
  <c r="I51" i="8"/>
  <c r="J51" i="8"/>
  <c r="H20" i="1"/>
  <c r="J20" i="1" s="1"/>
  <c r="H19" i="1"/>
  <c r="J19" i="1" s="1"/>
  <c r="J59" i="3"/>
  <c r="I59" i="3"/>
  <c r="J36" i="7"/>
  <c r="I36" i="7"/>
  <c r="G35" i="7"/>
  <c r="I59" i="7"/>
  <c r="J59" i="7"/>
  <c r="G67" i="10"/>
  <c r="J68" i="10"/>
  <c r="I68" i="10"/>
  <c r="H137" i="3"/>
  <c r="I27" i="10"/>
  <c r="J27" i="10"/>
  <c r="J35" i="4"/>
  <c r="I35" i="4"/>
  <c r="J83" i="7"/>
  <c r="I83" i="7"/>
  <c r="J52" i="5"/>
  <c r="G51" i="5"/>
  <c r="I52" i="5"/>
  <c r="I5" i="5"/>
  <c r="J92" i="5"/>
  <c r="I92" i="5"/>
  <c r="G91" i="5"/>
  <c r="J60" i="4"/>
  <c r="G59" i="4"/>
  <c r="I60" i="4"/>
  <c r="J92" i="4"/>
  <c r="I92" i="4"/>
  <c r="G91" i="4"/>
  <c r="J59" i="8"/>
  <c r="I59" i="8"/>
  <c r="G51" i="10"/>
  <c r="J52" i="10"/>
  <c r="I52" i="10"/>
  <c r="J100" i="4"/>
  <c r="I100" i="4"/>
  <c r="G99" i="4"/>
  <c r="H33" i="1"/>
  <c r="J33" i="1" s="1"/>
  <c r="H34" i="1"/>
  <c r="J34" i="1" s="1"/>
  <c r="J27" i="3"/>
  <c r="I27" i="3"/>
  <c r="J44" i="4"/>
  <c r="I44" i="4"/>
  <c r="G43" i="4"/>
  <c r="J99" i="8"/>
  <c r="I99" i="8"/>
  <c r="J51" i="4"/>
  <c r="I51" i="4"/>
  <c r="J67" i="9"/>
  <c r="I67" i="9"/>
  <c r="G51" i="6"/>
  <c r="J52" i="6"/>
  <c r="I52" i="6"/>
  <c r="H31" i="1"/>
  <c r="J31" i="1" s="1"/>
  <c r="H32" i="1"/>
  <c r="J32" i="1" s="1"/>
  <c r="J43" i="10"/>
  <c r="I43" i="10"/>
  <c r="J99" i="9"/>
  <c r="I99" i="9"/>
  <c r="I35" i="10" l="1"/>
  <c r="J43" i="5"/>
  <c r="I43" i="5"/>
  <c r="J35" i="3"/>
  <c r="I35" i="3"/>
  <c r="C15" i="1"/>
  <c r="G135" i="6"/>
  <c r="F10" i="1" s="1"/>
  <c r="E25" i="1"/>
  <c r="E26" i="1"/>
  <c r="J75" i="4"/>
  <c r="I75" i="4"/>
  <c r="J67" i="10"/>
  <c r="I67" i="10"/>
  <c r="I43" i="8"/>
  <c r="I26" i="8" s="1"/>
  <c r="I133" i="8" s="1"/>
  <c r="J43" i="8"/>
  <c r="I99" i="7"/>
  <c r="J99" i="7"/>
  <c r="I67" i="7"/>
  <c r="J67" i="7"/>
  <c r="D13" i="1"/>
  <c r="G133" i="9"/>
  <c r="J51" i="3"/>
  <c r="I51" i="3"/>
  <c r="G26" i="3"/>
  <c r="J51" i="10"/>
  <c r="I51" i="10"/>
  <c r="J51" i="5"/>
  <c r="I51" i="5"/>
  <c r="G26" i="10"/>
  <c r="J43" i="3"/>
  <c r="J26" i="3" s="1"/>
  <c r="J133" i="3" s="1"/>
  <c r="I43" i="3"/>
  <c r="J35" i="1"/>
  <c r="J26" i="9"/>
  <c r="J133" i="9" s="1"/>
  <c r="J99" i="10"/>
  <c r="I99" i="10"/>
  <c r="D12" i="1"/>
  <c r="G133" i="8"/>
  <c r="J91" i="5"/>
  <c r="I91" i="5"/>
  <c r="I27" i="4"/>
  <c r="G26" i="4"/>
  <c r="G133" i="4" s="1"/>
  <c r="J27" i="4"/>
  <c r="J83" i="5"/>
  <c r="I83" i="5"/>
  <c r="J59" i="4"/>
  <c r="I59" i="4"/>
  <c r="J51" i="6"/>
  <c r="J26" i="6" s="1"/>
  <c r="J133" i="6" s="1"/>
  <c r="I51" i="6"/>
  <c r="I26" i="6" s="1"/>
  <c r="I133" i="6" s="1"/>
  <c r="J43" i="4"/>
  <c r="I43" i="4"/>
  <c r="J99" i="4"/>
  <c r="I99" i="4"/>
  <c r="J91" i="4"/>
  <c r="I91" i="4"/>
  <c r="J35" i="7"/>
  <c r="I35" i="7"/>
  <c r="H35" i="1"/>
  <c r="J51" i="9"/>
  <c r="I51" i="9"/>
  <c r="I26" i="9" s="1"/>
  <c r="I133" i="9" s="1"/>
  <c r="J83" i="4"/>
  <c r="I83" i="4"/>
  <c r="I75" i="8"/>
  <c r="J75" i="8"/>
  <c r="J26" i="8" s="1"/>
  <c r="J133" i="8" s="1"/>
  <c r="J83" i="10"/>
  <c r="I83" i="10"/>
  <c r="J59" i="5"/>
  <c r="I59" i="5"/>
  <c r="I27" i="7"/>
  <c r="G26" i="7"/>
  <c r="J27" i="7"/>
  <c r="G26" i="5"/>
  <c r="J27" i="5"/>
  <c r="I27" i="5"/>
  <c r="J83" i="3"/>
  <c r="I83" i="3"/>
  <c r="J26" i="7" l="1"/>
  <c r="J133" i="7" s="1"/>
  <c r="I26" i="7"/>
  <c r="I133" i="7" s="1"/>
  <c r="I26" i="3"/>
  <c r="I133" i="3" s="1"/>
  <c r="J26" i="10"/>
  <c r="J133" i="10" s="1"/>
  <c r="I26" i="10"/>
  <c r="I133" i="10" s="1"/>
  <c r="I26" i="5"/>
  <c r="I133" i="5" s="1"/>
  <c r="G135" i="8"/>
  <c r="F12" i="1" s="1"/>
  <c r="E30" i="1"/>
  <c r="E29" i="1"/>
  <c r="D7" i="1"/>
  <c r="G133" i="3"/>
  <c r="E20" i="1" s="1"/>
  <c r="J135" i="6"/>
  <c r="J137" i="6" s="1"/>
  <c r="I10" i="1" s="1"/>
  <c r="I135" i="6"/>
  <c r="I137" i="6" s="1"/>
  <c r="H10" i="1" s="1"/>
  <c r="G26" i="1"/>
  <c r="I26" i="1" s="1"/>
  <c r="G25" i="1"/>
  <c r="I25" i="1" s="1"/>
  <c r="J26" i="5"/>
  <c r="J133" i="5" s="1"/>
  <c r="J26" i="4"/>
  <c r="J133" i="4" s="1"/>
  <c r="D9" i="1"/>
  <c r="G133" i="5"/>
  <c r="D8" i="1"/>
  <c r="I26" i="4"/>
  <c r="I133" i="4" s="1"/>
  <c r="D14" i="1"/>
  <c r="G133" i="10"/>
  <c r="D11" i="1"/>
  <c r="G133" i="7"/>
  <c r="G135" i="9"/>
  <c r="E31" i="1"/>
  <c r="E32" i="1"/>
  <c r="G137" i="6"/>
  <c r="G10" i="1" s="1"/>
  <c r="J10" i="1" l="1"/>
  <c r="G137" i="9"/>
  <c r="G13" i="1" s="1"/>
  <c r="F13" i="1"/>
  <c r="K26" i="1"/>
  <c r="K25" i="1"/>
  <c r="M25" i="1"/>
  <c r="M26" i="1"/>
  <c r="L25" i="1"/>
  <c r="L26" i="1"/>
  <c r="G135" i="10"/>
  <c r="F14" i="1" s="1"/>
  <c r="E34" i="1"/>
  <c r="E33" i="1"/>
  <c r="G135" i="3"/>
  <c r="F7" i="1" s="1"/>
  <c r="E19" i="1"/>
  <c r="D15" i="1"/>
  <c r="J135" i="9"/>
  <c r="J137" i="9" s="1"/>
  <c r="I13" i="1" s="1"/>
  <c r="I135" i="9"/>
  <c r="I137" i="9" s="1"/>
  <c r="H13" i="1" s="1"/>
  <c r="G31" i="1"/>
  <c r="I31" i="1" s="1"/>
  <c r="G32" i="1"/>
  <c r="I32" i="1" s="1"/>
  <c r="J135" i="8"/>
  <c r="J137" i="8" s="1"/>
  <c r="I12" i="1" s="1"/>
  <c r="I135" i="8"/>
  <c r="I137" i="8" s="1"/>
  <c r="H12" i="1" s="1"/>
  <c r="G30" i="1"/>
  <c r="I30" i="1" s="1"/>
  <c r="G29" i="1"/>
  <c r="I29" i="1" s="1"/>
  <c r="G135" i="7"/>
  <c r="E28" i="1"/>
  <c r="E27" i="1"/>
  <c r="G135" i="4"/>
  <c r="F8" i="1" s="1"/>
  <c r="E22" i="1"/>
  <c r="E21" i="1"/>
  <c r="G137" i="8"/>
  <c r="G12" i="1" s="1"/>
  <c r="G135" i="5"/>
  <c r="E24" i="1"/>
  <c r="E23" i="1"/>
  <c r="K31" i="1" l="1"/>
  <c r="K32" i="1"/>
  <c r="G137" i="7"/>
  <c r="G11" i="1" s="1"/>
  <c r="F11" i="1"/>
  <c r="K30" i="1"/>
  <c r="K29" i="1"/>
  <c r="L30" i="1"/>
  <c r="L29" i="1"/>
  <c r="L32" i="1"/>
  <c r="L31" i="1"/>
  <c r="J12" i="1"/>
  <c r="J13" i="1"/>
  <c r="G137" i="5"/>
  <c r="F9" i="1"/>
  <c r="J135" i="4"/>
  <c r="J137" i="4" s="1"/>
  <c r="I8" i="1" s="1"/>
  <c r="I135" i="4"/>
  <c r="I137" i="4" s="1"/>
  <c r="H8" i="1" s="1"/>
  <c r="G21" i="1"/>
  <c r="I21" i="1" s="1"/>
  <c r="G22" i="1"/>
  <c r="I22" i="1" s="1"/>
  <c r="G137" i="4"/>
  <c r="G8" i="1" s="1"/>
  <c r="J135" i="3"/>
  <c r="J137" i="3" s="1"/>
  <c r="I7" i="1" s="1"/>
  <c r="G20" i="1"/>
  <c r="I20" i="1" s="1"/>
  <c r="G19" i="1"/>
  <c r="I19" i="1" s="1"/>
  <c r="I135" i="3"/>
  <c r="I137" i="3" s="1"/>
  <c r="H7" i="1" s="1"/>
  <c r="G137" i="3"/>
  <c r="G7" i="1" s="1"/>
  <c r="I135" i="5"/>
  <c r="I137" i="5" s="1"/>
  <c r="H9" i="1" s="1"/>
  <c r="J135" i="5"/>
  <c r="J137" i="5" s="1"/>
  <c r="I9" i="1" s="1"/>
  <c r="G24" i="1"/>
  <c r="I24" i="1" s="1"/>
  <c r="G23" i="1"/>
  <c r="I23" i="1" s="1"/>
  <c r="J135" i="10"/>
  <c r="J137" i="10" s="1"/>
  <c r="I14" i="1" s="1"/>
  <c r="I135" i="10"/>
  <c r="I137" i="10" s="1"/>
  <c r="H14" i="1" s="1"/>
  <c r="G33" i="1"/>
  <c r="I33" i="1" s="1"/>
  <c r="G34" i="1"/>
  <c r="I34" i="1" s="1"/>
  <c r="G137" i="10"/>
  <c r="G14" i="1" s="1"/>
  <c r="I135" i="7"/>
  <c r="I137" i="7" s="1"/>
  <c r="H11" i="1" s="1"/>
  <c r="J135" i="7"/>
  <c r="J137" i="7" s="1"/>
  <c r="I11" i="1" s="1"/>
  <c r="G28" i="1"/>
  <c r="I28" i="1" s="1"/>
  <c r="G27" i="1"/>
  <c r="I27" i="1" s="1"/>
  <c r="E35" i="1"/>
  <c r="K22" i="1" l="1"/>
  <c r="K21" i="1"/>
  <c r="L34" i="1"/>
  <c r="L33" i="1"/>
  <c r="G9" i="1"/>
  <c r="G15" i="1" s="1"/>
  <c r="M31" i="1"/>
  <c r="M32" i="1"/>
  <c r="K33" i="1"/>
  <c r="K34" i="1"/>
  <c r="J8" i="1"/>
  <c r="M29" i="1"/>
  <c r="M30" i="1"/>
  <c r="J11" i="1"/>
  <c r="J7" i="1"/>
  <c r="K27" i="1"/>
  <c r="K28" i="1"/>
  <c r="L23" i="1"/>
  <c r="L24" i="1"/>
  <c r="L22" i="1"/>
  <c r="L21" i="1"/>
  <c r="L28" i="1"/>
  <c r="L27" i="1"/>
  <c r="J14" i="1"/>
  <c r="K23" i="1"/>
  <c r="K24" i="1"/>
  <c r="F15" i="1"/>
  <c r="I35" i="1"/>
  <c r="I15" i="1"/>
  <c r="L20" i="1"/>
  <c r="L19" i="1"/>
  <c r="G35" i="1"/>
  <c r="H15" i="1"/>
  <c r="H16" i="1" s="1"/>
  <c r="K20" i="1"/>
  <c r="K19" i="1"/>
  <c r="M28" i="1" l="1"/>
  <c r="M27" i="1"/>
  <c r="J9" i="1"/>
  <c r="M34" i="1"/>
  <c r="M33" i="1"/>
  <c r="M22" i="1"/>
  <c r="M21" i="1"/>
  <c r="M19" i="1"/>
  <c r="M20" i="1"/>
  <c r="L35" i="1"/>
  <c r="K35" i="1"/>
  <c r="M23" i="1" l="1"/>
  <c r="M24" i="1"/>
  <c r="J15" i="1"/>
  <c r="M35" i="1" l="1"/>
</calcChain>
</file>

<file path=xl/sharedStrings.xml><?xml version="1.0" encoding="utf-8"?>
<sst xmlns="http://schemas.openxmlformats.org/spreadsheetml/2006/main" count="2549" uniqueCount="499">
  <si>
    <t>Visos lentelės užsipildo automatiškai, pildomi tik žaliai pažymėti langeliai</t>
  </si>
  <si>
    <t xml:space="preserve">INFORMACIJA APIE PRISKAITYTĄ IR IŠMOKĖTĄ DARBO UŽMOKESTĮ     </t>
  </si>
  <si>
    <t>Finansavimo intensyvumas:</t>
  </si>
  <si>
    <t>Žemiau esančioje lentelėje įrašykite pareiškėjo ir partnerių esamus ar paluojamus įdarbinti darbuotojus, kurie vykdys projektą.</t>
  </si>
  <si>
    <t>Didžiausias galimas intensyvumas yra 36 proc. (PFSA 5.1.9 p.)</t>
  </si>
  <si>
    <t>1 lentelė: Projekto biudžetas</t>
  </si>
  <si>
    <t>Tinkamos finansuoti išlaidos su PVM</t>
  </si>
  <si>
    <t>Finansavimo suma</t>
  </si>
  <si>
    <t>Nr.</t>
  </si>
  <si>
    <t>Pareiškėjo, partnerio nuosavas indėlis</t>
  </si>
  <si>
    <t>Pareigos</t>
  </si>
  <si>
    <t>Vardas, pavardė (jei žinoma)</t>
  </si>
  <si>
    <t>Tos pačios pareigybės darbuotojų skaičius</t>
  </si>
  <si>
    <t>Vieno darbuotojo valandų skaičius projekte</t>
  </si>
  <si>
    <t>Bendras valandų skaičius projekte</t>
  </si>
  <si>
    <t>Darbo užmokesčio valandinis įkainis, Eur/val.</t>
  </si>
  <si>
    <t>Išlaidų pagrindimo dokumentas ir (arba) įkainio apskaičiavimo paaiškinimas*</t>
  </si>
  <si>
    <t>Išlaidų pavadinimas</t>
  </si>
  <si>
    <t>Matavimo vnt.</t>
  </si>
  <si>
    <t>Kiekis</t>
  </si>
  <si>
    <t>Vieneto kaina be PVM, Eur</t>
  </si>
  <si>
    <t>Tinkamų finansuoti išlaidų suma be PVM, Eur</t>
  </si>
  <si>
    <r>
      <rPr>
        <b/>
        <sz val="9"/>
        <color theme="1"/>
        <rFont val="Verdana"/>
        <family val="2"/>
        <charset val="186"/>
      </rPr>
      <t xml:space="preserve">PVM suma, Eur 
</t>
    </r>
    <r>
      <rPr>
        <i/>
        <sz val="9"/>
        <color theme="1"/>
        <rFont val="Verdana"/>
        <family val="2"/>
        <charset val="186"/>
      </rPr>
      <t>(jei prašoma finansuoti)</t>
    </r>
  </si>
  <si>
    <t>Tiesioginės išlaidos</t>
  </si>
  <si>
    <t>Finansavimas Europos regioninės  plėtros fondo lėšomis</t>
  </si>
  <si>
    <r>
      <rPr>
        <b/>
        <sz val="9"/>
        <color theme="1"/>
        <rFont val="Verdana"/>
        <family val="2"/>
        <charset val="186"/>
      </rPr>
      <t xml:space="preserve">PVM suma, Eur 
</t>
    </r>
    <r>
      <rPr>
        <i/>
        <sz val="9"/>
        <color theme="1"/>
        <rFont val="Verdana"/>
        <family val="2"/>
        <charset val="186"/>
      </rPr>
      <t>(jei prašoma finansuoti)</t>
    </r>
  </si>
  <si>
    <t>Finansavimas  Skaitmeninės Europos programos lėšomis</t>
  </si>
  <si>
    <r>
      <rPr>
        <b/>
        <i/>
        <sz val="9"/>
        <color theme="1"/>
        <rFont val="Verdana"/>
        <family val="2"/>
        <charset val="186"/>
      </rPr>
      <t>WorkPakage</t>
    </r>
    <r>
      <rPr>
        <b/>
        <sz val="9"/>
        <color theme="1"/>
        <rFont val="Verdana"/>
        <family val="2"/>
        <charset val="186"/>
      </rPr>
      <t xml:space="preserve"> Nr., kuriame bus patirtos išlaidos</t>
    </r>
  </si>
  <si>
    <t>E. Netiesioginės išlaidos</t>
  </si>
  <si>
    <t>Išlaidų pagrindimo dokumentų pavadinimas, data ir Nr., skaičiavimų paaiškinimas</t>
  </si>
  <si>
    <t>1.1</t>
  </si>
  <si>
    <r>
      <rPr>
        <b/>
        <i/>
        <sz val="9"/>
        <color theme="1"/>
        <rFont val="Verdana"/>
        <family val="2"/>
        <charset val="186"/>
      </rPr>
      <t>WorkPakage</t>
    </r>
    <r>
      <rPr>
        <b/>
        <sz val="9"/>
        <color theme="1"/>
        <rFont val="Verdana"/>
        <family val="2"/>
        <charset val="186"/>
      </rPr>
      <t xml:space="preserve"> Nr., kuriame bus patirtos išlaidos</t>
    </r>
  </si>
  <si>
    <t>Iš viso</t>
  </si>
  <si>
    <t>A</t>
  </si>
  <si>
    <t xml:space="preserve">Darbo užmokesčio išlaidos </t>
  </si>
  <si>
    <t>Pareiškėjas, partneris</t>
  </si>
  <si>
    <t>A. Darbo užmokesčio išlaidos</t>
  </si>
  <si>
    <t>C.1 Komandiruočių išlaidos</t>
  </si>
  <si>
    <t>C.3 Kitos prekių, darbų ir paslaugų išlaidos</t>
  </si>
  <si>
    <t>1.2</t>
  </si>
  <si>
    <t>A.1</t>
  </si>
  <si>
    <t>1.3</t>
  </si>
  <si>
    <t>val.</t>
  </si>
  <si>
    <t>1.4</t>
  </si>
  <si>
    <r>
      <rPr>
        <sz val="9"/>
        <color rgb="FFC00000"/>
        <rFont val="Verdana"/>
        <family val="2"/>
        <charset val="186"/>
      </rPr>
      <t xml:space="preserve">Kad galėtumėte pasirinkti dartuotojus, pirmiausia užpildykite </t>
    </r>
    <r>
      <rPr>
        <b/>
        <sz val="9"/>
        <color rgb="FFC00000"/>
        <rFont val="Verdana"/>
        <family val="2"/>
        <charset val="186"/>
      </rPr>
      <t>lapą „Darbuotojai“</t>
    </r>
  </si>
  <si>
    <t>1.5</t>
  </si>
  <si>
    <t>A.2</t>
  </si>
  <si>
    <t>1.6</t>
  </si>
  <si>
    <r>
      <rPr>
        <sz val="9"/>
        <color rgb="FFC00000"/>
        <rFont val="Verdana"/>
        <family val="2"/>
        <charset val="186"/>
      </rPr>
      <t xml:space="preserve">Kad galėtumėte pasirinkti dartuotojus, pirmiausia užpildykite </t>
    </r>
    <r>
      <rPr>
        <b/>
        <sz val="9"/>
        <color rgb="FFC00000"/>
        <rFont val="Verdana"/>
        <family val="2"/>
        <charset val="186"/>
      </rPr>
      <t>lapą „Darbuotojai“</t>
    </r>
  </si>
  <si>
    <t>1.7</t>
  </si>
  <si>
    <t>A.3</t>
  </si>
  <si>
    <t>1.8</t>
  </si>
  <si>
    <t>1.9</t>
  </si>
  <si>
    <t>A.4</t>
  </si>
  <si>
    <t>1.10</t>
  </si>
  <si>
    <t>1.11</t>
  </si>
  <si>
    <t>A.5</t>
  </si>
  <si>
    <t>1.12</t>
  </si>
  <si>
    <t>A.6</t>
  </si>
  <si>
    <t>1.13</t>
  </si>
  <si>
    <t>1.14</t>
  </si>
  <si>
    <t>A.7</t>
  </si>
  <si>
    <t>1.15</t>
  </si>
  <si>
    <t>1.16</t>
  </si>
  <si>
    <t>A.8</t>
  </si>
  <si>
    <t>1.17</t>
  </si>
  <si>
    <t>1.18</t>
  </si>
  <si>
    <t>A.9</t>
  </si>
  <si>
    <t>1.19</t>
  </si>
  <si>
    <t>A.10</t>
  </si>
  <si>
    <t>1.20</t>
  </si>
  <si>
    <t>2.1</t>
  </si>
  <si>
    <t>2.2</t>
  </si>
  <si>
    <t>A.11</t>
  </si>
  <si>
    <t>2.3</t>
  </si>
  <si>
    <t>2.4</t>
  </si>
  <si>
    <t>A.12</t>
  </si>
  <si>
    <t>2.5</t>
  </si>
  <si>
    <t>Iš viso:</t>
  </si>
  <si>
    <t>2.6</t>
  </si>
  <si>
    <t>A.13</t>
  </si>
  <si>
    <t>2.7</t>
  </si>
  <si>
    <t>2.8</t>
  </si>
  <si>
    <t>2.9</t>
  </si>
  <si>
    <t>A.14</t>
  </si>
  <si>
    <t>2 lentelė: Projekto biudžeto paskirstymas pagal regionus</t>
  </si>
  <si>
    <t>2.10</t>
  </si>
  <si>
    <t>Regionas</t>
  </si>
  <si>
    <t>Procentinė išlaidų dalis, tenkanti kiekvienam regionui</t>
  </si>
  <si>
    <t>2.11</t>
  </si>
  <si>
    <r>
      <rPr>
        <b/>
        <sz val="9"/>
        <color theme="1"/>
        <rFont val="Verdana"/>
        <family val="2"/>
        <charset val="186"/>
      </rPr>
      <t xml:space="preserve">Tiesioginių išlaidų PVM 
</t>
    </r>
    <r>
      <rPr>
        <i/>
        <sz val="9"/>
        <color theme="1"/>
        <rFont val="Verdana"/>
        <family val="2"/>
        <charset val="186"/>
      </rPr>
      <t>(jei prašoma finansuoti)</t>
    </r>
  </si>
  <si>
    <t>Netieisoginės išlaidos</t>
  </si>
  <si>
    <r>
      <rPr>
        <b/>
        <sz val="9"/>
        <color theme="1"/>
        <rFont val="Verdana"/>
        <family val="2"/>
        <charset val="186"/>
      </rPr>
      <t xml:space="preserve">Netieisoginių išlaidų PVM 
</t>
    </r>
    <r>
      <rPr>
        <i/>
        <sz val="9"/>
        <color theme="1"/>
        <rFont val="Verdana"/>
        <family val="2"/>
        <charset val="186"/>
      </rPr>
      <t>(jei prašoma finansuoti)</t>
    </r>
  </si>
  <si>
    <t>Tinkamos finansuoti išlaidos</t>
  </si>
  <si>
    <t>A.15</t>
  </si>
  <si>
    <r>
      <rPr>
        <b/>
        <sz val="9"/>
        <color theme="1"/>
        <rFont val="Verdana"/>
        <family val="2"/>
        <charset val="186"/>
      </rPr>
      <t xml:space="preserve">Tinkamų finansuoti išlaidų PVM 
</t>
    </r>
    <r>
      <rPr>
        <i/>
        <sz val="9"/>
        <color theme="1"/>
        <rFont val="Verdana"/>
        <family val="2"/>
        <charset val="186"/>
      </rPr>
      <t>(jei prašoma finansuoti)</t>
    </r>
  </si>
  <si>
    <t>2.12</t>
  </si>
  <si>
    <t>Sostinės</t>
  </si>
  <si>
    <t>A.16</t>
  </si>
  <si>
    <t>2.13</t>
  </si>
  <si>
    <t>2.14</t>
  </si>
  <si>
    <t>VVL</t>
  </si>
  <si>
    <t>A.17</t>
  </si>
  <si>
    <t>2.15</t>
  </si>
  <si>
    <t>A.18</t>
  </si>
  <si>
    <t>2.16</t>
  </si>
  <si>
    <t>2.17</t>
  </si>
  <si>
    <t>A.19</t>
  </si>
  <si>
    <t>2.18</t>
  </si>
  <si>
    <t>A.20</t>
  </si>
  <si>
    <t>2.19</t>
  </si>
  <si>
    <t>2.20</t>
  </si>
  <si>
    <t>C1</t>
  </si>
  <si>
    <t>Komandiruočių išlaidos</t>
  </si>
  <si>
    <t>C1.1</t>
  </si>
  <si>
    <t>3.1</t>
  </si>
  <si>
    <t>vnt.</t>
  </si>
  <si>
    <t>3.2</t>
  </si>
  <si>
    <t>Komandiruotės šalis:</t>
  </si>
  <si>
    <t>Nyderlandų Karalystė</t>
  </si>
  <si>
    <t>Vienos komandiruotės išlaidos</t>
  </si>
  <si>
    <t>3.3</t>
  </si>
  <si>
    <t>Komandiruotės trukmė:</t>
  </si>
  <si>
    <t>dienos</t>
  </si>
  <si>
    <t>Dienpinigiai</t>
  </si>
  <si>
    <t>3.4</t>
  </si>
  <si>
    <t>Vykstančių asmenų skaičius:</t>
  </si>
  <si>
    <t>asmuo/asmenys</t>
  </si>
  <si>
    <t>Gyvenamojo ploto nuoma</t>
  </si>
  <si>
    <t>naktys</t>
  </si>
  <si>
    <t>3.5</t>
  </si>
  <si>
    <t>Kelionės išlaidos</t>
  </si>
  <si>
    <t>3.6</t>
  </si>
  <si>
    <t>Dalyvavimo mokestis</t>
  </si>
  <si>
    <t>3.7</t>
  </si>
  <si>
    <t>Kitų išlaidų pavadinimas</t>
  </si>
  <si>
    <t>3.8</t>
  </si>
  <si>
    <t xml:space="preserve">Komandiruotės pavadinimas,  rūšis, tipas ar pan. </t>
  </si>
  <si>
    <t>3.9</t>
  </si>
  <si>
    <t>C1.2</t>
  </si>
  <si>
    <t>3.10</t>
  </si>
  <si>
    <t>Belgijos Karalystė</t>
  </si>
  <si>
    <t>3.11</t>
  </si>
  <si>
    <t>3.12</t>
  </si>
  <si>
    <t>3.13</t>
  </si>
  <si>
    <t>3.14</t>
  </si>
  <si>
    <t>3.15</t>
  </si>
  <si>
    <t>3.16</t>
  </si>
  <si>
    <t>C1.3</t>
  </si>
  <si>
    <t>3.17</t>
  </si>
  <si>
    <t>3.18</t>
  </si>
  <si>
    <t>3.19</t>
  </si>
  <si>
    <t>3.20</t>
  </si>
  <si>
    <t>Partnerio 3 pavadinimas</t>
  </si>
  <si>
    <t>4.1</t>
  </si>
  <si>
    <t xml:space="preserve">Komandiruotės pavadinimas </t>
  </si>
  <si>
    <t>4.2</t>
  </si>
  <si>
    <t>Vokietijos Federacinė Respublika</t>
  </si>
  <si>
    <t>C1.4</t>
  </si>
  <si>
    <t>4.3</t>
  </si>
  <si>
    <t>4.4</t>
  </si>
  <si>
    <t>4.5</t>
  </si>
  <si>
    <r>
      <rPr>
        <b/>
        <sz val="9"/>
        <color theme="1"/>
        <rFont val="Verdana"/>
        <family val="2"/>
        <charset val="186"/>
      </rPr>
      <t xml:space="preserve">Pasirinkite netiesioginių išlaidų normą
</t>
    </r>
    <r>
      <rPr>
        <sz val="9"/>
        <color theme="1"/>
        <rFont val="Verdana"/>
        <family val="2"/>
        <charset val="186"/>
      </rPr>
      <t>(0 proc. arba 7 proc.)</t>
    </r>
  </si>
  <si>
    <t>4.6</t>
  </si>
  <si>
    <t>4.7</t>
  </si>
  <si>
    <t>4.8</t>
  </si>
  <si>
    <t>4.9</t>
  </si>
  <si>
    <t>4.10</t>
  </si>
  <si>
    <t>4.11</t>
  </si>
  <si>
    <t>C1.5</t>
  </si>
  <si>
    <t>4.12</t>
  </si>
  <si>
    <t>4.13</t>
  </si>
  <si>
    <t>Danijos Karalystė</t>
  </si>
  <si>
    <t>4.14</t>
  </si>
  <si>
    <t>4.15</t>
  </si>
  <si>
    <t>4.16</t>
  </si>
  <si>
    <t>4.17</t>
  </si>
  <si>
    <t>4.18</t>
  </si>
  <si>
    <t>4.19</t>
  </si>
  <si>
    <t>4.20</t>
  </si>
  <si>
    <t>5.1</t>
  </si>
  <si>
    <t>C1.6</t>
  </si>
  <si>
    <t>5.2</t>
  </si>
  <si>
    <t>5.3</t>
  </si>
  <si>
    <t>Suomijos Respublika</t>
  </si>
  <si>
    <t>5.4</t>
  </si>
  <si>
    <t>5.5</t>
  </si>
  <si>
    <t>5.6</t>
  </si>
  <si>
    <t>5.7</t>
  </si>
  <si>
    <t>5.8</t>
  </si>
  <si>
    <t>5.9</t>
  </si>
  <si>
    <t>Traukinio bilietas</t>
  </si>
  <si>
    <t>5.10</t>
  </si>
  <si>
    <t>5.11</t>
  </si>
  <si>
    <t>5.12</t>
  </si>
  <si>
    <t>C1.7</t>
  </si>
  <si>
    <t>5.13</t>
  </si>
  <si>
    <t>Portugalijos Respublika</t>
  </si>
  <si>
    <t>5.14</t>
  </si>
  <si>
    <t>5.15</t>
  </si>
  <si>
    <t>5.16</t>
  </si>
  <si>
    <t>5.17</t>
  </si>
  <si>
    <t>5.18</t>
  </si>
  <si>
    <t>5.19</t>
  </si>
  <si>
    <t>5.20</t>
  </si>
  <si>
    <t>6.1</t>
  </si>
  <si>
    <t>6.2</t>
  </si>
  <si>
    <t>6.3</t>
  </si>
  <si>
    <t>6.4</t>
  </si>
  <si>
    <t>6.5</t>
  </si>
  <si>
    <t>6.6</t>
  </si>
  <si>
    <t>C1.8</t>
  </si>
  <si>
    <t>6.7</t>
  </si>
  <si>
    <t>6.8</t>
  </si>
  <si>
    <t>Kroatijos Respublika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</si>
  <si>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</si>
  <si>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</si>
  <si>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</si>
  <si>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</si>
  <si>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</si>
  <si>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</si>
  <si>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</si>
  <si>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</si>
  <si>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</si>
  <si>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</si>
  <si>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</si>
  <si>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</si>
  <si>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7.1</t>
  </si>
  <si>
    <t>C1.9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</si>
  <si>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</si>
  <si>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</si>
  <si>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</si>
  <si>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</si>
  <si>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</si>
  <si>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</si>
  <si>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</si>
  <si>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</si>
  <si>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</si>
  <si>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</si>
  <si>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</si>
  <si>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</si>
  <si>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</si>
  <si>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</si>
  <si>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C1.10</t>
  </si>
  <si>
    <t>7.16</t>
  </si>
  <si>
    <t>7.17</t>
  </si>
  <si>
    <t>7.18</t>
  </si>
  <si>
    <t>7.19</t>
  </si>
  <si>
    <t>7.20</t>
  </si>
  <si>
    <t>8.1</t>
  </si>
  <si>
    <t>8.2</t>
  </si>
  <si>
    <t>8.3</t>
  </si>
  <si>
    <t>C3</t>
  </si>
  <si>
    <t>8.4</t>
  </si>
  <si>
    <t>Kitos prekės, darbai ir paslaugos</t>
  </si>
  <si>
    <t>8.5</t>
  </si>
  <si>
    <t>C3.1</t>
  </si>
  <si>
    <t>8.6</t>
  </si>
  <si>
    <t>8.7</t>
  </si>
  <si>
    <t>C3.2</t>
  </si>
  <si>
    <t>C3.3</t>
  </si>
  <si>
    <t>8.8</t>
  </si>
  <si>
    <t>C3.4</t>
  </si>
  <si>
    <t>8.9</t>
  </si>
  <si>
    <t>C3.5</t>
  </si>
  <si>
    <t>8.10</t>
  </si>
  <si>
    <t>8.11</t>
  </si>
  <si>
    <t>C3.6</t>
  </si>
  <si>
    <t>C3.7</t>
  </si>
  <si>
    <t>8.12</t>
  </si>
  <si>
    <t>C3.8</t>
  </si>
  <si>
    <t>C3.9</t>
  </si>
  <si>
    <t>8.13</t>
  </si>
  <si>
    <t>C3.10</t>
  </si>
  <si>
    <t>8.14</t>
  </si>
  <si>
    <t>C3.11</t>
  </si>
  <si>
    <t>C3.12</t>
  </si>
  <si>
    <t>8.15</t>
  </si>
  <si>
    <t>C3.13</t>
  </si>
  <si>
    <t>8.16</t>
  </si>
  <si>
    <t>C3.14</t>
  </si>
  <si>
    <t>8.17</t>
  </si>
  <si>
    <t>C3.15</t>
  </si>
  <si>
    <t>8.18</t>
  </si>
  <si>
    <t>8.19</t>
  </si>
  <si>
    <t>C3.16</t>
  </si>
  <si>
    <t>8.20</t>
  </si>
  <si>
    <t>C3.17</t>
  </si>
  <si>
    <t>* buhalterinė pažyma apie praėjusių 3–6 mėnesių darbo užmokestį ir (arba) Valstybės duomenų agentūros duomenys apie gaunamus darbo užmokesčius einant panašias pareigas</t>
  </si>
  <si>
    <t>C3.18</t>
  </si>
  <si>
    <t>C3.19</t>
  </si>
  <si>
    <t>C3.20</t>
  </si>
  <si>
    <t>C3.21</t>
  </si>
  <si>
    <t>C3.22</t>
  </si>
  <si>
    <t>C3.23</t>
  </si>
  <si>
    <t>C3.24</t>
  </si>
  <si>
    <t>C3.25</t>
  </si>
  <si>
    <r>
      <rPr>
        <sz val="9"/>
        <color theme="1"/>
        <rFont val="Verdana"/>
        <family val="2"/>
        <charset val="186"/>
      </rPr>
      <t xml:space="preserve">Iš viso </t>
    </r>
    <r>
      <rPr>
        <b/>
        <sz val="9"/>
        <color theme="1"/>
        <rFont val="Verdana"/>
        <family val="2"/>
        <charset val="186"/>
      </rPr>
      <t>TIESIOGINIŲ</t>
    </r>
    <r>
      <rPr>
        <sz val="9"/>
        <color theme="1"/>
        <rFont val="Verdana"/>
        <family val="2"/>
        <charset val="186"/>
      </rPr>
      <t xml:space="preserve"> projekto išlaidų:</t>
    </r>
  </si>
  <si>
    <t>Netiesioginių išlaidų norma  nurodoma lape „Suvestinė“</t>
  </si>
  <si>
    <t>E</t>
  </si>
  <si>
    <r>
      <rPr>
        <b/>
        <sz val="9"/>
        <color theme="1"/>
        <rFont val="Verdana"/>
        <family val="2"/>
        <charset val="186"/>
      </rPr>
      <t>NETIESIOGINĖS</t>
    </r>
    <r>
      <rPr>
        <sz val="9"/>
        <color theme="1"/>
        <rFont val="Verdana"/>
        <family val="2"/>
        <charset val="186"/>
      </rPr>
      <t xml:space="preserve"> projekto išlaidos</t>
    </r>
  </si>
  <si>
    <t>Iš viso tinkamų (tiesioginės+netiesioginės) finansuoti išlaidų:</t>
  </si>
  <si>
    <r>
      <rPr>
        <sz val="9"/>
        <color theme="1"/>
        <rFont val="Verdana"/>
        <family val="2"/>
        <charset val="186"/>
      </rPr>
      <t xml:space="preserve">Iš viso </t>
    </r>
    <r>
      <rPr>
        <b/>
        <sz val="9"/>
        <color theme="1"/>
        <rFont val="Verdana"/>
        <family val="2"/>
        <charset val="186"/>
      </rPr>
      <t>TIESIOGINIŲ</t>
    </r>
    <r>
      <rPr>
        <sz val="9"/>
        <color theme="1"/>
        <rFont val="Verdana"/>
        <family val="2"/>
        <charset val="186"/>
      </rPr>
      <t xml:space="preserve"> projekto išlaidų:</t>
    </r>
  </si>
  <si>
    <r>
      <rPr>
        <b/>
        <sz val="9"/>
        <color theme="1"/>
        <rFont val="Verdana"/>
        <family val="2"/>
        <charset val="186"/>
      </rPr>
      <t>NETIESIOGINĖS</t>
    </r>
    <r>
      <rPr>
        <sz val="9"/>
        <color theme="1"/>
        <rFont val="Verdana"/>
        <family val="2"/>
        <charset val="186"/>
      </rPr>
      <t xml:space="preserve"> projekto išlaidos</t>
    </r>
  </si>
  <si>
    <r>
      <rPr>
        <b/>
        <sz val="9"/>
        <color theme="1"/>
        <rFont val="Verdana"/>
        <family val="2"/>
        <charset val="186"/>
      </rPr>
      <t xml:space="preserve">PVM suma, Eur 
</t>
    </r>
    <r>
      <rPr>
        <i/>
        <sz val="9"/>
        <color theme="1"/>
        <rFont val="Verdana"/>
        <family val="2"/>
        <charset val="186"/>
      </rPr>
      <t>(jei prašoma finansuoti)</t>
    </r>
  </si>
  <si>
    <r>
      <rPr>
        <b/>
        <i/>
        <sz val="9"/>
        <color theme="1"/>
        <rFont val="Verdana"/>
        <family val="2"/>
        <charset val="186"/>
      </rPr>
      <t>WorkPakage</t>
    </r>
    <r>
      <rPr>
        <b/>
        <sz val="9"/>
        <color theme="1"/>
        <rFont val="Verdana"/>
        <family val="2"/>
        <charset val="186"/>
      </rPr>
      <t xml:space="preserve"> Nr., kuriame bus patirtos išlaidos</t>
    </r>
  </si>
  <si>
    <r>
      <rPr>
        <sz val="9"/>
        <color rgb="FFC00000"/>
        <rFont val="Verdana"/>
        <family val="2"/>
        <charset val="186"/>
      </rPr>
      <t xml:space="preserve">Kad galėtumėte pasirinkti dartuotojus, pirmiausia užpildykite </t>
    </r>
    <r>
      <rPr>
        <b/>
        <sz val="9"/>
        <color rgb="FFC00000"/>
        <rFont val="Verdana"/>
        <family val="2"/>
        <charset val="186"/>
      </rPr>
      <t>lapą „Darbuotojai“</t>
    </r>
  </si>
  <si>
    <t>Londonas</t>
  </si>
  <si>
    <t>Paryžius</t>
  </si>
  <si>
    <t>Bulgarijos Respublika</t>
  </si>
  <si>
    <r>
      <rPr>
        <b/>
        <sz val="9"/>
        <color theme="1"/>
        <rFont val="Verdana"/>
        <family val="2"/>
        <charset val="186"/>
      </rPr>
      <t xml:space="preserve">PVM suma, Eur 
</t>
    </r>
    <r>
      <rPr>
        <i/>
        <sz val="9"/>
        <color theme="1"/>
        <rFont val="Verdana"/>
        <family val="2"/>
        <charset val="186"/>
      </rPr>
      <t>(jei prašoma finansuoti)</t>
    </r>
  </si>
  <si>
    <r>
      <rPr>
        <b/>
        <i/>
        <sz val="9"/>
        <color theme="1"/>
        <rFont val="Verdana"/>
        <family val="2"/>
        <charset val="186"/>
      </rPr>
      <t>WorkPakage</t>
    </r>
    <r>
      <rPr>
        <b/>
        <sz val="9"/>
        <color theme="1"/>
        <rFont val="Verdana"/>
        <family val="2"/>
        <charset val="186"/>
      </rPr>
      <t xml:space="preserve"> Nr., kuriame bus patirtos išlaidos</t>
    </r>
  </si>
  <si>
    <r>
      <rPr>
        <sz val="9"/>
        <color rgb="FFC00000"/>
        <rFont val="Verdana"/>
        <family val="2"/>
        <charset val="186"/>
      </rPr>
      <t xml:space="preserve">Kad galėtumėte pasirinkti dartuotojus, pirmiausia užpildykite </t>
    </r>
    <r>
      <rPr>
        <b/>
        <sz val="9"/>
        <color rgb="FFC00000"/>
        <rFont val="Verdana"/>
        <family val="2"/>
        <charset val="186"/>
      </rPr>
      <t>lapą „Darbuotojai“</t>
    </r>
  </si>
  <si>
    <r>
      <rPr>
        <sz val="9"/>
        <color theme="1"/>
        <rFont val="Verdana"/>
        <family val="2"/>
        <charset val="186"/>
      </rPr>
      <t xml:space="preserve">Iš viso </t>
    </r>
    <r>
      <rPr>
        <b/>
        <sz val="9"/>
        <color theme="1"/>
        <rFont val="Verdana"/>
        <family val="2"/>
        <charset val="186"/>
      </rPr>
      <t>TIESIOGINIŲ</t>
    </r>
    <r>
      <rPr>
        <sz val="9"/>
        <color theme="1"/>
        <rFont val="Verdana"/>
        <family val="2"/>
        <charset val="186"/>
      </rPr>
      <t xml:space="preserve"> projekto išlaidų:</t>
    </r>
  </si>
  <si>
    <r>
      <rPr>
        <b/>
        <sz val="9"/>
        <color theme="1"/>
        <rFont val="Verdana"/>
        <family val="2"/>
        <charset val="186"/>
      </rPr>
      <t>NETIESIOGINĖS</t>
    </r>
    <r>
      <rPr>
        <sz val="9"/>
        <color theme="1"/>
        <rFont val="Verdana"/>
        <family val="2"/>
        <charset val="186"/>
      </rPr>
      <t xml:space="preserve"> projekto išlaidos</t>
    </r>
  </si>
  <si>
    <r>
      <rPr>
        <b/>
        <sz val="9"/>
        <color theme="1"/>
        <rFont val="Verdana"/>
        <family val="2"/>
        <charset val="186"/>
      </rPr>
      <t xml:space="preserve">PVM suma, Eur 
</t>
    </r>
    <r>
      <rPr>
        <i/>
        <sz val="9"/>
        <color theme="1"/>
        <rFont val="Verdana"/>
        <family val="2"/>
        <charset val="186"/>
      </rPr>
      <t>(jei prašoma finansuoti)</t>
    </r>
  </si>
  <si>
    <r>
      <rPr>
        <b/>
        <i/>
        <sz val="9"/>
        <color theme="1"/>
        <rFont val="Verdana"/>
        <family val="2"/>
        <charset val="186"/>
      </rPr>
      <t>WorkPakage</t>
    </r>
    <r>
      <rPr>
        <b/>
        <sz val="9"/>
        <color theme="1"/>
        <rFont val="Verdana"/>
        <family val="2"/>
        <charset val="186"/>
      </rPr>
      <t xml:space="preserve"> Nr., kuriame bus patirtos išlaidos</t>
    </r>
  </si>
  <si>
    <r>
      <rPr>
        <sz val="9"/>
        <color rgb="FFC00000"/>
        <rFont val="Verdana"/>
        <family val="2"/>
        <charset val="186"/>
      </rPr>
      <t xml:space="preserve">Kad galėtumėte pasirinkti dartuotojus, pirmiausia užpildykite </t>
    </r>
    <r>
      <rPr>
        <b/>
        <sz val="9"/>
        <color rgb="FFC00000"/>
        <rFont val="Verdana"/>
        <family val="2"/>
        <charset val="186"/>
      </rPr>
      <t>lapą „Darbuotojai“</t>
    </r>
  </si>
  <si>
    <r>
      <rPr>
        <b/>
        <sz val="9"/>
        <color theme="1"/>
        <rFont val="Verdana"/>
        <family val="2"/>
        <charset val="186"/>
      </rPr>
      <t xml:space="preserve">PVM suma, Eur 
</t>
    </r>
    <r>
      <rPr>
        <i/>
        <sz val="9"/>
        <color theme="1"/>
        <rFont val="Verdana"/>
        <family val="2"/>
        <charset val="186"/>
      </rPr>
      <t>(jei prašoma finansuoti)</t>
    </r>
  </si>
  <si>
    <r>
      <rPr>
        <b/>
        <i/>
        <sz val="9"/>
        <color theme="1"/>
        <rFont val="Verdana"/>
        <family val="2"/>
        <charset val="186"/>
      </rPr>
      <t>WorkPakage</t>
    </r>
    <r>
      <rPr>
        <b/>
        <sz val="9"/>
        <color theme="1"/>
        <rFont val="Verdana"/>
        <family val="2"/>
        <charset val="186"/>
      </rPr>
      <t xml:space="preserve"> Nr., kuriame bus patirtos išlaidos</t>
    </r>
  </si>
  <si>
    <r>
      <rPr>
        <sz val="9"/>
        <color rgb="FFC00000"/>
        <rFont val="Verdana"/>
        <family val="2"/>
        <charset val="186"/>
      </rPr>
      <t xml:space="preserve">Kad galėtumėte pasirinkti dartuotojus, pirmiausia užpildykite </t>
    </r>
    <r>
      <rPr>
        <b/>
        <sz val="9"/>
        <color rgb="FFC00000"/>
        <rFont val="Verdana"/>
        <family val="2"/>
        <charset val="186"/>
      </rPr>
      <t>lapą „Darbuotojai“</t>
    </r>
  </si>
  <si>
    <r>
      <rPr>
        <sz val="9"/>
        <color theme="1"/>
        <rFont val="Verdana"/>
        <family val="2"/>
        <charset val="186"/>
      </rPr>
      <t xml:space="preserve">Iš viso </t>
    </r>
    <r>
      <rPr>
        <b/>
        <sz val="9"/>
        <color theme="1"/>
        <rFont val="Verdana"/>
        <family val="2"/>
        <charset val="186"/>
      </rPr>
      <t>TIESIOGINIŲ</t>
    </r>
    <r>
      <rPr>
        <sz val="9"/>
        <color theme="1"/>
        <rFont val="Verdana"/>
        <family val="2"/>
        <charset val="186"/>
      </rPr>
      <t xml:space="preserve"> projekto išlaidų:</t>
    </r>
  </si>
  <si>
    <t>Italijos Respublika</t>
  </si>
  <si>
    <r>
      <rPr>
        <b/>
        <sz val="9"/>
        <color theme="1"/>
        <rFont val="Verdana"/>
        <family val="2"/>
        <charset val="186"/>
      </rPr>
      <t>NETIESIOGINĖS</t>
    </r>
    <r>
      <rPr>
        <sz val="9"/>
        <color theme="1"/>
        <rFont val="Verdana"/>
        <family val="2"/>
        <charset val="186"/>
      </rPr>
      <t xml:space="preserve"> projekto išlaidos</t>
    </r>
  </si>
  <si>
    <t>Traukinys</t>
  </si>
  <si>
    <t>metro bilietas</t>
  </si>
  <si>
    <t>Lenkijos Respublika</t>
  </si>
  <si>
    <t>Taukinio bilietas</t>
  </si>
  <si>
    <r>
      <rPr>
        <sz val="9"/>
        <color theme="1"/>
        <rFont val="Verdana"/>
        <family val="2"/>
        <charset val="186"/>
      </rPr>
      <t xml:space="preserve">Iš viso </t>
    </r>
    <r>
      <rPr>
        <b/>
        <sz val="9"/>
        <color theme="1"/>
        <rFont val="Verdana"/>
        <family val="2"/>
        <charset val="186"/>
      </rPr>
      <t>TIESIOGINIŲ</t>
    </r>
    <r>
      <rPr>
        <sz val="9"/>
        <color theme="1"/>
        <rFont val="Verdana"/>
        <family val="2"/>
        <charset val="186"/>
      </rPr>
      <t xml:space="preserve"> projekto išlaidų:</t>
    </r>
  </si>
  <si>
    <r>
      <rPr>
        <b/>
        <sz val="9"/>
        <color theme="1"/>
        <rFont val="Verdana"/>
        <family val="2"/>
        <charset val="186"/>
      </rPr>
      <t>NETIESIOGINĖS</t>
    </r>
    <r>
      <rPr>
        <sz val="9"/>
        <color theme="1"/>
        <rFont val="Verdana"/>
        <family val="2"/>
        <charset val="186"/>
      </rPr>
      <t xml:space="preserve"> projekto išlaidos</t>
    </r>
  </si>
  <si>
    <r>
      <rPr>
        <sz val="9"/>
        <color theme="1"/>
        <rFont val="Verdana"/>
        <family val="2"/>
        <charset val="186"/>
      </rPr>
      <t xml:space="preserve">Iš viso </t>
    </r>
    <r>
      <rPr>
        <b/>
        <sz val="9"/>
        <color theme="1"/>
        <rFont val="Verdana"/>
        <family val="2"/>
        <charset val="186"/>
      </rPr>
      <t>TIESIOGINIŲ</t>
    </r>
    <r>
      <rPr>
        <sz val="9"/>
        <color theme="1"/>
        <rFont val="Verdana"/>
        <family val="2"/>
        <charset val="186"/>
      </rPr>
      <t xml:space="preserve"> projekto išlaidų:</t>
    </r>
  </si>
  <si>
    <r>
      <rPr>
        <b/>
        <sz val="9"/>
        <color theme="1"/>
        <rFont val="Verdana"/>
        <family val="2"/>
        <charset val="186"/>
      </rPr>
      <t>NETIESIOGINĖS</t>
    </r>
    <r>
      <rPr>
        <sz val="9"/>
        <color theme="1"/>
        <rFont val="Verdana"/>
        <family val="2"/>
        <charset val="186"/>
      </rPr>
      <t xml:space="preserve"> projekto išlaidos</t>
    </r>
  </si>
  <si>
    <r>
      <rPr>
        <b/>
        <sz val="9"/>
        <color theme="1"/>
        <rFont val="Verdana"/>
        <family val="2"/>
        <charset val="186"/>
      </rPr>
      <t xml:space="preserve">PVM suma, Eur 
</t>
    </r>
    <r>
      <rPr>
        <i/>
        <sz val="9"/>
        <color theme="1"/>
        <rFont val="Verdana"/>
        <family val="2"/>
        <charset val="186"/>
      </rPr>
      <t>(jei prašoma finansuoti)</t>
    </r>
  </si>
  <si>
    <r>
      <rPr>
        <b/>
        <i/>
        <sz val="9"/>
        <color theme="1"/>
        <rFont val="Verdana"/>
        <family val="2"/>
        <charset val="186"/>
      </rPr>
      <t>WorkPakage</t>
    </r>
    <r>
      <rPr>
        <b/>
        <sz val="9"/>
        <color theme="1"/>
        <rFont val="Verdana"/>
        <family val="2"/>
        <charset val="186"/>
      </rPr>
      <t xml:space="preserve"> Nr., kuriame bus patirtos išlaidos</t>
    </r>
  </si>
  <si>
    <r>
      <rPr>
        <sz val="9"/>
        <color rgb="FFC00000"/>
        <rFont val="Verdana"/>
        <family val="2"/>
        <charset val="186"/>
      </rPr>
      <t xml:space="preserve">Kad galėtumėte pasirinkti dartuotojus, pirmiausia užpildykite </t>
    </r>
    <r>
      <rPr>
        <b/>
        <sz val="9"/>
        <color rgb="FFC00000"/>
        <rFont val="Verdana"/>
        <family val="2"/>
        <charset val="186"/>
      </rPr>
      <t>lapą „Darbuotojai“</t>
    </r>
  </si>
  <si>
    <t>Švedijos Karalystė</t>
  </si>
  <si>
    <r>
      <rPr>
        <sz val="9"/>
        <color theme="1"/>
        <rFont val="Verdana"/>
        <family val="2"/>
        <charset val="186"/>
      </rPr>
      <t xml:space="preserve">Iš viso </t>
    </r>
    <r>
      <rPr>
        <b/>
        <sz val="9"/>
        <color theme="1"/>
        <rFont val="Verdana"/>
        <family val="2"/>
        <charset val="186"/>
      </rPr>
      <t>TIESIOGINIŲ</t>
    </r>
    <r>
      <rPr>
        <sz val="9"/>
        <color theme="1"/>
        <rFont val="Verdana"/>
        <family val="2"/>
        <charset val="186"/>
      </rPr>
      <t xml:space="preserve"> projekto išlaidų:</t>
    </r>
  </si>
  <si>
    <r>
      <rPr>
        <b/>
        <sz val="9"/>
        <color theme="1"/>
        <rFont val="Verdana"/>
        <family val="2"/>
        <charset val="186"/>
      </rPr>
      <t>NETIESIOGINĖS</t>
    </r>
    <r>
      <rPr>
        <sz val="9"/>
        <color theme="1"/>
        <rFont val="Verdana"/>
        <family val="2"/>
        <charset val="186"/>
      </rPr>
      <t xml:space="preserve"> projekto išlaidos</t>
    </r>
  </si>
  <si>
    <t>PVM suma, Eur (jei prašoma finansuoti)</t>
  </si>
  <si>
    <r>
      <rPr>
        <b/>
        <i/>
        <sz val="9"/>
        <color theme="1"/>
        <rFont val="Verdana"/>
        <family val="2"/>
        <charset val="186"/>
      </rPr>
      <t>WorkPakage</t>
    </r>
    <r>
      <rPr>
        <b/>
        <sz val="9"/>
        <color theme="1"/>
        <rFont val="Verdana"/>
        <family val="2"/>
        <charset val="186"/>
      </rPr>
      <t xml:space="preserve"> Nr., kuriame bus patirtos išlaidos</t>
    </r>
  </si>
  <si>
    <r>
      <rPr>
        <sz val="9"/>
        <color rgb="FFC00000"/>
        <rFont val="Verdana"/>
        <family val="2"/>
        <charset val="186"/>
      </rPr>
      <t xml:space="preserve">Kad galėtumėte pasirinkti dartuotojus, pirmiausia užpildykite </t>
    </r>
    <r>
      <rPr>
        <b/>
        <sz val="9"/>
        <color rgb="FFC00000"/>
        <rFont val="Verdana"/>
        <family val="2"/>
        <charset val="186"/>
      </rPr>
      <t>lapą „Darbuotojai“</t>
    </r>
  </si>
  <si>
    <r>
      <rPr>
        <b/>
        <sz val="9"/>
        <color theme="1"/>
        <rFont val="Verdana"/>
        <family val="2"/>
        <charset val="186"/>
      </rPr>
      <t xml:space="preserve">Dienpinigų ir gyvenamojo plotonuomos normos, </t>
    </r>
    <r>
      <rPr>
        <sz val="9"/>
        <color theme="1"/>
        <rFont val="Verdana"/>
        <family val="2"/>
        <charset val="186"/>
      </rPr>
      <t xml:space="preserve">
patvirtintos Lietuvos Respublikos Vyriausybės 2004 m. balandžio 29 d. nutarimu Nr. 526 „Dėl dienpinigių ir kitų komandiruočių išlaidų apmokėjimo“
Galioja nuo 2024-05-15</t>
    </r>
  </si>
  <si>
    <t>Valstybės, miestai</t>
  </si>
  <si>
    <t>Gyvenamojo ploto nuomos išlaidų 1 dienos norma
(eurais)</t>
  </si>
  <si>
    <t>1 dienos dienpinigių dydis (eurais)</t>
  </si>
  <si>
    <t>Afganistano Islamo Respublika</t>
  </si>
  <si>
    <t>Airija</t>
  </si>
  <si>
    <t>Albanijos Respublika</t>
  </si>
  <si>
    <t>Alžyro Liaudies Demokratinė Respublika</t>
  </si>
  <si>
    <t>Andoros Kunigaikštystė</t>
  </si>
  <si>
    <t>Angolos Respublika</t>
  </si>
  <si>
    <t>Argentinos Respublika</t>
  </si>
  <si>
    <t>Armėnijos Respublika</t>
  </si>
  <si>
    <t>Australija</t>
  </si>
  <si>
    <t>Austrijos Respublika</t>
  </si>
  <si>
    <t>Azerbaidžano Respublika</t>
  </si>
  <si>
    <t>Bahamų Sandrauga</t>
  </si>
  <si>
    <t>Bahreino Karalystė</t>
  </si>
  <si>
    <t>Baltarusijos Respublika</t>
  </si>
  <si>
    <t>Bangladešo Liaudies Respublika</t>
  </si>
  <si>
    <t>Bosnija ir Hercegovina</t>
  </si>
  <si>
    <t>Botsvanos Respublika</t>
  </si>
  <si>
    <t>Lietuvos Respublika</t>
  </si>
  <si>
    <t>Brazilijos Federacinė Respublika</t>
  </si>
  <si>
    <t>Brunėjaus Darusalamas</t>
  </si>
  <si>
    <t>Burkina Fasas</t>
  </si>
  <si>
    <t>Butano Karalystė</t>
  </si>
  <si>
    <t>Čekijos Respublika</t>
  </si>
  <si>
    <t>Finansavimo intensyvumas</t>
  </si>
  <si>
    <t>Čilės Respublika</t>
  </si>
  <si>
    <t>Sostinės regionas</t>
  </si>
  <si>
    <t>Vidurio ir vakarų Lietuvos regionas</t>
  </si>
  <si>
    <t>Dramblio Kaulo Kranto Respublika</t>
  </si>
  <si>
    <t>Egipto Arabų Respublika</t>
  </si>
  <si>
    <t>Ekvadoro Respublika</t>
  </si>
  <si>
    <t>Estijos Respublika</t>
  </si>
  <si>
    <t>Etiopijos Federacinė Demokratinė Respublika</t>
  </si>
  <si>
    <t>Filipinų Respublika</t>
  </si>
  <si>
    <t>Ganos Respublika</t>
  </si>
  <si>
    <t>Graikijos Respublika</t>
  </si>
  <si>
    <t>Gvatemalos Respublika</t>
  </si>
  <si>
    <t>Indijos Respublika</t>
  </si>
  <si>
    <t>Indonezijos Respublika</t>
  </si>
  <si>
    <t>Irako Respublika</t>
  </si>
  <si>
    <t>Irano Islamo Respublika</t>
  </si>
  <si>
    <t>Islandijos Respublika</t>
  </si>
  <si>
    <t>Ispanijos Karalystė</t>
  </si>
  <si>
    <t>Izraelio Valstybė</t>
  </si>
  <si>
    <t>Ypatingasis Administracinis Kinijos Regionas Honkongas</t>
  </si>
  <si>
    <t>Ypatingasis Administracinis Kinijos Regionas Makao</t>
  </si>
  <si>
    <t>Japonija</t>
  </si>
  <si>
    <t>Jemeno Respublika</t>
  </si>
  <si>
    <t>Jordanijos Hašimitų Karalystė</t>
  </si>
  <si>
    <t>Jungtinė Didžiosios Britanijos ir Šiaurės Airijos Karalystė (išskyrus Londoną)</t>
  </si>
  <si>
    <t>Jungtinės Amerikos Valstijos (išskyrus Niujorką, Los Andželą ir San Fransiską)</t>
  </si>
  <si>
    <t>Niujorkas, Los Andželas ir San Fransiskas</t>
  </si>
  <si>
    <t>Los Andželas ir San Fransiskas</t>
  </si>
  <si>
    <t>Jungtiniai Arabų Emyratai (išskyrus Dubajų)</t>
  </si>
  <si>
    <t>Dubajus</t>
  </si>
  <si>
    <t>Juodkalnija</t>
  </si>
  <si>
    <t>Vietinis transportas</t>
  </si>
  <si>
    <t>Kambodžos Karalystė</t>
  </si>
  <si>
    <t>Kanada</t>
  </si>
  <si>
    <t>Kataro Valstybė</t>
  </si>
  <si>
    <t>Kazachstano Respublika</t>
  </si>
  <si>
    <t>Kenijos Respublika</t>
  </si>
  <si>
    <t>Kinijos Liaudies Respublika</t>
  </si>
  <si>
    <t>Kipro Respublika</t>
  </si>
  <si>
    <t>Kirgizijos Respublika</t>
  </si>
  <si>
    <t>Kolumbijos Respublika</t>
  </si>
  <si>
    <t>Kongo Demokratinė Respublika</t>
  </si>
  <si>
    <t>Korėjos Respublika</t>
  </si>
  <si>
    <t>Korėjos Liaudies Demokratinė Respublika</t>
  </si>
  <si>
    <t>Kosovo Respublika</t>
  </si>
  <si>
    <t>Kosta Rikos Respublika</t>
  </si>
  <si>
    <t>Kubos Respublika</t>
  </si>
  <si>
    <t>Kuveito Valstybė</t>
  </si>
  <si>
    <t>Laoso Liaudies Demokratinė Respublika</t>
  </si>
  <si>
    <t>Latvijos Respublika</t>
  </si>
  <si>
    <t>Lesoto Karalystė</t>
  </si>
  <si>
    <t>Libano Respublika</t>
  </si>
  <si>
    <t>Liberijos Respublika</t>
  </si>
  <si>
    <t>Libijos Valstybė</t>
  </si>
  <si>
    <t>Lichtenšteino Kunigaikštystė</t>
  </si>
  <si>
    <t>Liuksemburgo Didžioji Hercogystė</t>
  </si>
  <si>
    <t>Madagaskaro Respublika</t>
  </si>
  <si>
    <t>Malaizija</t>
  </si>
  <si>
    <t>Malavio Respublika</t>
  </si>
  <si>
    <t>Maldyvų Respublika</t>
  </si>
  <si>
    <t>Malio Respublika</t>
  </si>
  <si>
    <t>Maltos Respublika</t>
  </si>
  <si>
    <t>Maroko Karalystė</t>
  </si>
  <si>
    <t>Mauricijaus Respublika</t>
  </si>
  <si>
    <t>Mauritanijos Islamo Respublika</t>
  </si>
  <si>
    <t>Meksikos Jungtinės Valstijos</t>
  </si>
  <si>
    <t>Mianmaro Sąjungos Respublika</t>
  </si>
  <si>
    <t>Moldovos Respublika</t>
  </si>
  <si>
    <t>Monako Kunigaikštystė</t>
  </si>
  <si>
    <t>Mongolija</t>
  </si>
  <si>
    <t>Mozambiko Respublika</t>
  </si>
  <si>
    <t>Namibijos Respublika</t>
  </si>
  <si>
    <t>Naujoji Zelandija</t>
  </si>
  <si>
    <t>Nepalo Federacinė Demokratinė Respublika</t>
  </si>
  <si>
    <t>Nigerijos Federacinė Respublika</t>
  </si>
  <si>
    <t>Norvegijos Karalystė</t>
  </si>
  <si>
    <t>Omano Sultonatas</t>
  </si>
  <si>
    <t>Pakistano Islamo Respublika</t>
  </si>
  <si>
    <t>Panamos Respublika</t>
  </si>
  <si>
    <t>Papua Naujosios Gvinėjos Nepriklausomoji Valstybė</t>
  </si>
  <si>
    <t>Peru Respublika</t>
  </si>
  <si>
    <t>Pietų Afrikos Respublika</t>
  </si>
  <si>
    <t>Pietų Sudano Respublika</t>
  </si>
  <si>
    <t>Prancūzijos Respublika (išskyrus Paryžių)</t>
  </si>
  <si>
    <t>Puerto Rikas</t>
  </si>
  <si>
    <t>Ruandos Respublika</t>
  </si>
  <si>
    <t>Rumunija</t>
  </si>
  <si>
    <t>Rusijos Federacija</t>
  </si>
  <si>
    <t>Sakartvelas</t>
  </si>
  <si>
    <t>San Marino Respublika</t>
  </si>
  <si>
    <t>Saudo Arabijos Karalystė</t>
  </si>
  <si>
    <t>Seišelių Respublika</t>
  </si>
  <si>
    <t>Senegalo Respublika</t>
  </si>
  <si>
    <t>Sent Kitsas ir Nevis</t>
  </si>
  <si>
    <t>Serbijos Respublika</t>
  </si>
  <si>
    <t>Singapūro Respublika</t>
  </si>
  <si>
    <t>Sirijos Arabų Respublika</t>
  </si>
  <si>
    <t>Slovakijos Respublika</t>
  </si>
  <si>
    <t>Slovėnijos Respublika</t>
  </si>
  <si>
    <t>Sudano Respublika</t>
  </si>
  <si>
    <t>Šiaurės Makedonijos Respublika</t>
  </si>
  <si>
    <t>Šri Lankos Demokratinė Socialistinė Respublika</t>
  </si>
  <si>
    <t>Šveicarijos Konfederacija</t>
  </si>
  <si>
    <t>Tadžikistano Respublika</t>
  </si>
  <si>
    <t>Tailando Karalystė</t>
  </si>
  <si>
    <t>Taivanas</t>
  </si>
  <si>
    <t>Tanzanijos Jungtinė Respublika</t>
  </si>
  <si>
    <t>Tuniso Respublika</t>
  </si>
  <si>
    <t>Turkijos Respublika</t>
  </si>
  <si>
    <t>Turkmėnistanas</t>
  </si>
  <si>
    <t>Ugandos Respublika</t>
  </si>
  <si>
    <t>Ukraina</t>
  </si>
  <si>
    <t>Urugvajaus Rytų Respublika</t>
  </si>
  <si>
    <t>Uzbekistano Respublika</t>
  </si>
  <si>
    <t>Vatikano Miesto Valstybė</t>
  </si>
  <si>
    <t>Venesuelos Bolivaro Respublika</t>
  </si>
  <si>
    <t>Vengrija</t>
  </si>
  <si>
    <t>Vietnamo Socialistinė Respublika</t>
  </si>
  <si>
    <t>Zambijos Respublika</t>
  </si>
  <si>
    <t>Zimbabvės Respublika</t>
  </si>
  <si>
    <r>
      <rPr>
        <sz val="9"/>
        <color theme="1"/>
        <rFont val="Verdana"/>
        <family val="2"/>
        <charset val="186"/>
      </rPr>
      <t xml:space="preserve">Iš viso </t>
    </r>
    <r>
      <rPr>
        <b/>
        <sz val="9"/>
        <color theme="1"/>
        <rFont val="Verdana"/>
        <family val="2"/>
        <charset val="186"/>
      </rPr>
      <t>TIESIOGINIŲ</t>
    </r>
    <r>
      <rPr>
        <sz val="9"/>
        <color theme="1"/>
        <rFont val="Verdana"/>
        <family val="2"/>
        <charset val="186"/>
      </rPr>
      <t xml:space="preserve"> projekto išlaidų:</t>
    </r>
  </si>
  <si>
    <t>Kitos valstybės</t>
  </si>
  <si>
    <r>
      <rPr>
        <b/>
        <sz val="9"/>
        <color theme="1"/>
        <rFont val="Verdana"/>
        <family val="2"/>
        <charset val="186"/>
      </rPr>
      <t>NETIESIOGINĖS</t>
    </r>
    <r>
      <rPr>
        <sz val="9"/>
        <color theme="1"/>
        <rFont val="Verdana"/>
        <family val="2"/>
        <charset val="186"/>
      </rPr>
      <t xml:space="preserve"> projekto išlaidos</t>
    </r>
  </si>
  <si>
    <t>Projekto vykdytojo pavadinimas</t>
  </si>
  <si>
    <t>Partnerio 1 pavadinimas</t>
  </si>
  <si>
    <t>Partnerio 2 pavadinimas</t>
  </si>
  <si>
    <t>Partnerio 4 pavadinimas</t>
  </si>
  <si>
    <t>Partnerio 5 pavadinimas</t>
  </si>
  <si>
    <t>Partnerio 6 pavadinimas</t>
  </si>
  <si>
    <t>Partnerio 7 pavadinimas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</si>
</sst>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scheme val="minor"/>
    </font>
    <font>
      <sz val="10"/>
      <color theme="1"/>
      <name val="Verdana"/>
      <family val="2"/>
      <charset val="186"/>
    </font>
    <font>
      <b/>
      <sz val="9"/>
      <color rgb="FFC00000"/>
      <name val="Verdana"/>
      <family val="2"/>
      <charset val="186"/>
    </font>
    <font>
      <sz val="9"/>
      <color theme="1"/>
      <name val="Verdana"/>
      <family val="2"/>
      <charset val="186"/>
    </font>
    <font>
      <sz val="11"/>
      <name val="Calibri"/>
      <family val="2"/>
      <charset val="186"/>
    </font>
    <font>
      <b/>
      <sz val="9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9"/>
      <color rgb="FFFF0000"/>
      <name val="Verdana"/>
      <family val="2"/>
      <charset val="186"/>
    </font>
    <font>
      <sz val="9"/>
      <color rgb="FF7F7F7F"/>
      <name val="Verdana"/>
      <family val="2"/>
      <charset val="186"/>
    </font>
    <font>
      <sz val="10"/>
      <color rgb="FFFF0000"/>
      <name val="Verdana"/>
      <family val="2"/>
      <charset val="186"/>
    </font>
    <font>
      <sz val="9"/>
      <color rgb="FF000000"/>
      <name val="Verdana"/>
      <family val="2"/>
      <charset val="186"/>
    </font>
    <font>
      <sz val="9"/>
      <color rgb="FFC00000"/>
      <name val="Verdana"/>
      <family val="2"/>
      <charset val="186"/>
    </font>
    <font>
      <sz val="11"/>
      <color theme="1"/>
      <name val="Calibri"/>
      <family val="2"/>
      <charset val="186"/>
    </font>
    <font>
      <b/>
      <sz val="9"/>
      <color rgb="FF000000"/>
      <name val="Verdana"/>
      <family val="2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Calibri"/>
      <family val="2"/>
      <charset val="186"/>
    </font>
    <font>
      <u/>
      <sz val="9"/>
      <color theme="1"/>
      <name val="Verdana"/>
      <family val="2"/>
      <charset val="186"/>
    </font>
    <font>
      <u/>
      <sz val="9"/>
      <color rgb="FF0563C1"/>
      <name val="Verdana"/>
      <family val="2"/>
      <charset val="186"/>
    </font>
    <font>
      <u/>
      <sz val="9"/>
      <color rgb="FF000000"/>
      <name val="Verdana"/>
      <family val="2"/>
      <charset val="186"/>
    </font>
    <font>
      <i/>
      <sz val="9"/>
      <color theme="1"/>
      <name val="Verdana"/>
      <family val="2"/>
      <charset val="186"/>
    </font>
    <font>
      <b/>
      <i/>
      <sz val="9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sz val="9"/>
      <color theme="1"/>
      <name val="Verdana"/>
      <family val="2"/>
      <charset val="186"/>
    </font>
    <font>
      <b/>
      <sz val="9"/>
      <color theme="1"/>
      <name val="Verdana"/>
      <family val="2"/>
      <charset val="186"/>
    </font>
    <font>
      <sz val="8"/>
      <name val="Calibri"/>
      <family val="2"/>
      <charset val="186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  <fill>
      <patternFill patternType="solid">
        <fgColor rgb="FFFFE598"/>
        <bgColor rgb="FFFFE598"/>
      </patternFill>
    </fill>
    <fill>
      <patternFill patternType="solid">
        <fgColor rgb="FFFFF2CB"/>
        <bgColor rgb="FFFFF2CB"/>
      </patternFill>
    </fill>
    <fill>
      <patternFill patternType="solid">
        <fgColor rgb="FFE2EFDA"/>
        <bgColor rgb="FFE2EFDA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rgb="FFFFF2CB"/>
      </patternFill>
    </fill>
    <fill>
      <patternFill patternType="solid">
        <fgColor theme="9" tint="0.79998168889431442"/>
        <bgColor rgb="FFE2EFD9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3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right" vertical="top"/>
    </xf>
    <xf numFmtId="10" fontId="5" fillId="3" borderId="1" xfId="0" applyNumberFormat="1" applyFont="1" applyFill="1" applyBorder="1" applyAlignment="1">
      <alignment horizontal="center" vertical="top"/>
    </xf>
    <xf numFmtId="49" fontId="8" fillId="2" borderId="1" xfId="0" applyNumberFormat="1" applyFont="1" applyFill="1" applyBorder="1"/>
    <xf numFmtId="49" fontId="3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vertical="center"/>
    </xf>
    <xf numFmtId="9" fontId="3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9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1" fillId="2" borderId="9" xfId="0" applyFont="1" applyFill="1" applyBorder="1"/>
    <xf numFmtId="0" fontId="5" fillId="4" borderId="13" xfId="0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5" borderId="13" xfId="0" applyNumberFormat="1" applyFont="1" applyFill="1" applyBorder="1" applyAlignment="1">
      <alignment horizontal="center" vertical="center"/>
    </xf>
    <xf numFmtId="4" fontId="3" fillId="5" borderId="13" xfId="0" applyNumberFormat="1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wrapText="1"/>
    </xf>
    <xf numFmtId="4" fontId="3" fillId="5" borderId="1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49" fontId="1" fillId="2" borderId="13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0" fontId="10" fillId="6" borderId="13" xfId="0" applyFont="1" applyFill="1" applyBorder="1"/>
    <xf numFmtId="0" fontId="3" fillId="2" borderId="13" xfId="0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/>
    </xf>
    <xf numFmtId="4" fontId="3" fillId="0" borderId="13" xfId="0" applyNumberFormat="1" applyFont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vertical="center" wrapText="1"/>
    </xf>
    <xf numFmtId="4" fontId="3" fillId="2" borderId="13" xfId="0" applyNumberFormat="1" applyFont="1" applyFill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3" fillId="3" borderId="13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vertical="center" wrapText="1"/>
    </xf>
    <xf numFmtId="49" fontId="1" fillId="2" borderId="10" xfId="0" applyNumberFormat="1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/>
    </xf>
    <xf numFmtId="10" fontId="3" fillId="3" borderId="26" xfId="0" applyNumberFormat="1" applyFont="1" applyFill="1" applyBorder="1" applyAlignment="1">
      <alignment horizont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26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" fontId="3" fillId="2" borderId="27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4" fontId="5" fillId="2" borderId="13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13" xfId="0" applyFont="1" applyFill="1" applyBorder="1" applyAlignment="1">
      <alignment horizontal="center" vertical="top" wrapText="1"/>
    </xf>
    <xf numFmtId="3" fontId="5" fillId="2" borderId="13" xfId="0" applyNumberFormat="1" applyFont="1" applyFill="1" applyBorder="1" applyAlignment="1">
      <alignment horizontal="center" vertical="top"/>
    </xf>
    <xf numFmtId="4" fontId="5" fillId="2" borderId="13" xfId="0" applyNumberFormat="1" applyFont="1" applyFill="1" applyBorder="1" applyAlignment="1">
      <alignment horizontal="center" vertical="top"/>
    </xf>
    <xf numFmtId="4" fontId="3" fillId="2" borderId="13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right" vertical="top" wrapText="1"/>
    </xf>
    <xf numFmtId="1" fontId="3" fillId="3" borderId="15" xfId="0" applyNumberFormat="1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3" fillId="2" borderId="13" xfId="0" applyFont="1" applyFill="1" applyBorder="1" applyAlignment="1">
      <alignment horizontal="center" vertical="top" wrapText="1"/>
    </xf>
    <xf numFmtId="3" fontId="3" fillId="2" borderId="13" xfId="0" applyNumberFormat="1" applyFont="1" applyFill="1" applyBorder="1" applyAlignment="1">
      <alignment horizontal="center" vertical="top"/>
    </xf>
    <xf numFmtId="0" fontId="5" fillId="2" borderId="32" xfId="0" applyFont="1" applyFill="1" applyBorder="1" applyAlignment="1">
      <alignment horizontal="right" vertical="top" wrapText="1"/>
    </xf>
    <xf numFmtId="4" fontId="3" fillId="3" borderId="13" xfId="0" applyNumberFormat="1" applyFont="1" applyFill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top" wrapText="1"/>
    </xf>
    <xf numFmtId="3" fontId="3" fillId="3" borderId="13" xfId="0" applyNumberFormat="1" applyFont="1" applyFill="1" applyBorder="1" applyAlignment="1">
      <alignment horizontal="center" vertical="top"/>
    </xf>
    <xf numFmtId="0" fontId="3" fillId="3" borderId="27" xfId="0" applyFont="1" applyFill="1" applyBorder="1" applyAlignment="1">
      <alignment vertical="top" wrapText="1"/>
    </xf>
    <xf numFmtId="0" fontId="3" fillId="3" borderId="13" xfId="0" applyFont="1" applyFill="1" applyBorder="1" applyAlignment="1">
      <alignment vertical="top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vertical="center"/>
    </xf>
    <xf numFmtId="4" fontId="5" fillId="4" borderId="35" xfId="0" applyNumberFormat="1" applyFont="1" applyFill="1" applyBorder="1" applyAlignment="1">
      <alignment horizontal="center" vertical="center"/>
    </xf>
    <xf numFmtId="4" fontId="5" fillId="4" borderId="26" xfId="0" applyNumberFormat="1" applyFont="1" applyFill="1" applyBorder="1" applyAlignment="1">
      <alignment horizontal="center" vertical="center"/>
    </xf>
    <xf numFmtId="4" fontId="5" fillId="4" borderId="27" xfId="0" applyNumberFormat="1" applyFont="1" applyFill="1" applyBorder="1" applyAlignment="1">
      <alignment horizontal="center" vertical="center"/>
    </xf>
    <xf numFmtId="4" fontId="5" fillId="4" borderId="36" xfId="0" applyNumberFormat="1" applyFont="1" applyFill="1" applyBorder="1" applyAlignment="1">
      <alignment horizontal="center" vertical="center"/>
    </xf>
    <xf numFmtId="4" fontId="5" fillId="4" borderId="37" xfId="0" applyNumberFormat="1" applyFont="1" applyFill="1" applyBorder="1" applyAlignment="1">
      <alignment horizontal="center" vertical="center"/>
    </xf>
    <xf numFmtId="4" fontId="5" fillId="4" borderId="15" xfId="0" applyNumberFormat="1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right" vertical="center"/>
    </xf>
    <xf numFmtId="49" fontId="5" fillId="2" borderId="39" xfId="0" applyNumberFormat="1" applyFont="1" applyFill="1" applyBorder="1" applyAlignment="1">
      <alignment horizontal="right" vertical="center"/>
    </xf>
    <xf numFmtId="4" fontId="5" fillId="2" borderId="39" xfId="0" applyNumberFormat="1" applyFont="1" applyFill="1" applyBorder="1" applyAlignment="1">
      <alignment horizontal="center" vertical="center"/>
    </xf>
    <xf numFmtId="4" fontId="5" fillId="2" borderId="40" xfId="0" applyNumberFormat="1" applyFont="1" applyFill="1" applyBorder="1" applyAlignment="1">
      <alignment horizontal="center" vertical="center"/>
    </xf>
    <xf numFmtId="49" fontId="5" fillId="2" borderId="39" xfId="0" applyNumberFormat="1" applyFont="1" applyFill="1" applyBorder="1" applyAlignment="1">
      <alignment horizontal="right" vertical="center" wrapText="1"/>
    </xf>
    <xf numFmtId="10" fontId="5" fillId="3" borderId="13" xfId="0" applyNumberFormat="1" applyFont="1" applyFill="1" applyBorder="1" applyAlignment="1">
      <alignment horizontal="center" vertical="center"/>
    </xf>
    <xf numFmtId="4" fontId="2" fillId="2" borderId="41" xfId="0" applyNumberFormat="1" applyFont="1" applyFill="1" applyBorder="1" applyAlignment="1">
      <alignment horizontal="left" vertical="center"/>
    </xf>
    <xf numFmtId="49" fontId="5" fillId="2" borderId="42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4" fontId="3" fillId="3" borderId="13" xfId="0" applyNumberFormat="1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vertical="center" wrapText="1"/>
    </xf>
    <xf numFmtId="0" fontId="1" fillId="2" borderId="43" xfId="0" applyFont="1" applyFill="1" applyBorder="1"/>
    <xf numFmtId="4" fontId="3" fillId="4" borderId="13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0" borderId="45" xfId="0" applyFont="1" applyBorder="1" applyAlignment="1">
      <alignment vertical="center" wrapText="1"/>
    </xf>
    <xf numFmtId="49" fontId="3" fillId="2" borderId="46" xfId="0" applyNumberFormat="1" applyFont="1" applyFill="1" applyBorder="1" applyAlignment="1">
      <alignment horizontal="center" vertical="center"/>
    </xf>
    <xf numFmtId="4" fontId="3" fillId="2" borderId="47" xfId="0" applyNumberFormat="1" applyFont="1" applyFill="1" applyBorder="1" applyAlignment="1">
      <alignment horizontal="center" vertical="center"/>
    </xf>
    <xf numFmtId="49" fontId="3" fillId="4" borderId="13" xfId="0" applyNumberFormat="1" applyFont="1" applyFill="1" applyBorder="1" applyAlignment="1">
      <alignment horizontal="center" vertical="center"/>
    </xf>
    <xf numFmtId="4" fontId="3" fillId="2" borderId="41" xfId="0" applyNumberFormat="1" applyFont="1" applyFill="1" applyBorder="1" applyAlignment="1">
      <alignment horizontal="center" vertical="center"/>
    </xf>
    <xf numFmtId="49" fontId="3" fillId="2" borderId="38" xfId="0" applyNumberFormat="1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left" vertical="center" wrapText="1"/>
    </xf>
    <xf numFmtId="2" fontId="3" fillId="2" borderId="39" xfId="0" applyNumberFormat="1" applyFont="1" applyFill="1" applyBorder="1" applyAlignment="1">
      <alignment horizontal="center" vertical="center" wrapText="1"/>
    </xf>
    <xf numFmtId="2" fontId="3" fillId="2" borderId="39" xfId="0" applyNumberFormat="1" applyFont="1" applyFill="1" applyBorder="1" applyAlignment="1">
      <alignment horizontal="center" vertical="center"/>
    </xf>
    <xf numFmtId="4" fontId="3" fillId="2" borderId="3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top"/>
    </xf>
    <xf numFmtId="3" fontId="10" fillId="3" borderId="13" xfId="0" applyNumberFormat="1" applyFont="1" applyFill="1" applyBorder="1" applyAlignment="1">
      <alignment horizontal="center" vertical="top"/>
    </xf>
    <xf numFmtId="4" fontId="10" fillId="3" borderId="13" xfId="0" applyNumberFormat="1" applyFont="1" applyFill="1" applyBorder="1" applyAlignment="1">
      <alignment horizontal="center" vertical="top"/>
    </xf>
    <xf numFmtId="0" fontId="10" fillId="3" borderId="13" xfId="0" applyFont="1" applyFill="1" applyBorder="1" applyAlignment="1">
      <alignment horizontal="center"/>
    </xf>
    <xf numFmtId="4" fontId="10" fillId="3" borderId="13" xfId="0" applyNumberFormat="1" applyFont="1" applyFill="1" applyBorder="1" applyAlignment="1">
      <alignment horizontal="center"/>
    </xf>
    <xf numFmtId="1" fontId="3" fillId="2" borderId="13" xfId="0" applyNumberFormat="1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15" fillId="0" borderId="0" xfId="0" applyFont="1"/>
    <xf numFmtId="0" fontId="12" fillId="0" borderId="0" xfId="0" applyFont="1"/>
    <xf numFmtId="9" fontId="12" fillId="0" borderId="0" xfId="0" applyNumberFormat="1" applyFont="1"/>
    <xf numFmtId="0" fontId="10" fillId="2" borderId="13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vertical="center" wrapText="1"/>
    </xf>
    <xf numFmtId="0" fontId="17" fillId="3" borderId="27" xfId="0" applyFont="1" applyFill="1" applyBorder="1" applyAlignment="1">
      <alignment vertical="center" wrapText="1"/>
    </xf>
    <xf numFmtId="0" fontId="18" fillId="3" borderId="27" xfId="0" applyFont="1" applyFill="1" applyBorder="1" applyAlignment="1">
      <alignment vertical="center" wrapText="1"/>
    </xf>
    <xf numFmtId="165" fontId="3" fillId="2" borderId="13" xfId="0" applyNumberFormat="1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center"/>
    </xf>
    <xf numFmtId="0" fontId="14" fillId="7" borderId="0" xfId="0" applyFont="1" applyFill="1" applyAlignment="1">
      <alignment wrapText="1"/>
    </xf>
    <xf numFmtId="4" fontId="5" fillId="2" borderId="21" xfId="0" applyNumberFormat="1" applyFont="1" applyFill="1" applyBorder="1" applyAlignment="1">
      <alignment horizontal="center" vertical="center"/>
    </xf>
    <xf numFmtId="4" fontId="5" fillId="2" borderId="45" xfId="0" applyNumberFormat="1" applyFont="1" applyFill="1" applyBorder="1" applyAlignment="1">
      <alignment horizontal="center" vertical="center"/>
    </xf>
    <xf numFmtId="0" fontId="0" fillId="8" borderId="0" xfId="0" applyFill="1"/>
    <xf numFmtId="0" fontId="3" fillId="3" borderId="28" xfId="0" applyFont="1" applyFill="1" applyBorder="1" applyAlignment="1">
      <alignment vertical="top" wrapText="1"/>
    </xf>
    <xf numFmtId="0" fontId="3" fillId="3" borderId="36" xfId="0" applyFont="1" applyFill="1" applyBorder="1" applyAlignment="1">
      <alignment vertical="top" wrapText="1"/>
    </xf>
    <xf numFmtId="0" fontId="0" fillId="8" borderId="48" xfId="0" applyFill="1" applyBorder="1"/>
    <xf numFmtId="0" fontId="0" fillId="7" borderId="0" xfId="0" applyFill="1"/>
    <xf numFmtId="164" fontId="1" fillId="7" borderId="17" xfId="0" applyNumberFormat="1" applyFont="1" applyFill="1" applyBorder="1" applyAlignment="1">
      <alignment horizontal="center" vertical="center" wrapText="1"/>
    </xf>
    <xf numFmtId="164" fontId="1" fillId="7" borderId="16" xfId="0" applyNumberFormat="1" applyFont="1" applyFill="1" applyBorder="1" applyAlignment="1">
      <alignment horizontal="center" vertical="center" wrapText="1"/>
    </xf>
    <xf numFmtId="164" fontId="1" fillId="7" borderId="18" xfId="0" applyNumberFormat="1" applyFont="1" applyFill="1" applyBorder="1" applyAlignment="1">
      <alignment horizontal="center" vertical="center" wrapText="1"/>
    </xf>
    <xf numFmtId="164" fontId="1" fillId="7" borderId="10" xfId="0" applyNumberFormat="1" applyFont="1" applyFill="1" applyBorder="1" applyAlignment="1">
      <alignment horizontal="center" vertical="center" wrapText="1"/>
    </xf>
    <xf numFmtId="165" fontId="1" fillId="7" borderId="17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49" fontId="1" fillId="10" borderId="15" xfId="0" applyNumberFormat="1" applyFont="1" applyFill="1" applyBorder="1" applyAlignment="1">
      <alignment horizontal="left" vertical="center" wrapText="1"/>
    </xf>
    <xf numFmtId="165" fontId="1" fillId="10" borderId="15" xfId="0" applyNumberFormat="1" applyFont="1" applyFill="1" applyBorder="1" applyAlignment="1">
      <alignment horizontal="center" vertical="center" wrapText="1"/>
    </xf>
    <xf numFmtId="4" fontId="1" fillId="10" borderId="15" xfId="0" applyNumberFormat="1" applyFont="1" applyFill="1" applyBorder="1" applyAlignment="1">
      <alignment horizontal="center" vertical="top"/>
    </xf>
    <xf numFmtId="4" fontId="1" fillId="10" borderId="15" xfId="0" applyNumberFormat="1" applyFont="1" applyFill="1" applyBorder="1" applyAlignment="1">
      <alignment horizontal="center" vertical="center" wrapText="1"/>
    </xf>
    <xf numFmtId="49" fontId="1" fillId="10" borderId="13" xfId="0" applyNumberFormat="1" applyFont="1" applyFill="1" applyBorder="1" applyAlignment="1">
      <alignment horizontal="left" vertical="center" wrapText="1"/>
    </xf>
    <xf numFmtId="49" fontId="1" fillId="10" borderId="10" xfId="0" applyNumberFormat="1" applyFont="1" applyFill="1" applyBorder="1" applyAlignment="1">
      <alignment horizontal="left" vertical="center" wrapText="1"/>
    </xf>
    <xf numFmtId="165" fontId="1" fillId="10" borderId="10" xfId="0" applyNumberFormat="1" applyFont="1" applyFill="1" applyBorder="1" applyAlignment="1">
      <alignment horizontal="center" vertical="center" wrapText="1"/>
    </xf>
    <xf numFmtId="4" fontId="1" fillId="10" borderId="10" xfId="0" applyNumberFormat="1" applyFont="1" applyFill="1" applyBorder="1" applyAlignment="1">
      <alignment horizontal="center" vertical="center" wrapText="1"/>
    </xf>
    <xf numFmtId="49" fontId="1" fillId="10" borderId="12" xfId="0" applyNumberFormat="1" applyFont="1" applyFill="1" applyBorder="1" applyAlignment="1">
      <alignment horizontal="left" vertical="center" wrapText="1"/>
    </xf>
    <xf numFmtId="49" fontId="21" fillId="10" borderId="18" xfId="0" applyNumberFormat="1" applyFont="1" applyFill="1" applyBorder="1" applyAlignment="1">
      <alignment horizontal="left" vertical="center" wrapText="1"/>
    </xf>
    <xf numFmtId="49" fontId="21" fillId="10" borderId="13" xfId="0" applyNumberFormat="1" applyFont="1" applyFill="1" applyBorder="1" applyAlignment="1">
      <alignment horizontal="left" vertical="center" wrapText="1"/>
    </xf>
    <xf numFmtId="49" fontId="21" fillId="10" borderId="15" xfId="0" applyNumberFormat="1" applyFont="1" applyFill="1" applyBorder="1" applyAlignment="1">
      <alignment horizontal="left" vertical="center" wrapText="1"/>
    </xf>
    <xf numFmtId="165" fontId="1" fillId="10" borderId="32" xfId="0" applyNumberFormat="1" applyFont="1" applyFill="1" applyBorder="1" applyAlignment="1">
      <alignment horizontal="center" vertical="center" wrapText="1"/>
    </xf>
    <xf numFmtId="4" fontId="1" fillId="10" borderId="32" xfId="0" applyNumberFormat="1" applyFont="1" applyFill="1" applyBorder="1" applyAlignment="1">
      <alignment horizontal="center" vertical="center" wrapText="1"/>
    </xf>
    <xf numFmtId="0" fontId="1" fillId="10" borderId="49" xfId="0" applyFont="1" applyFill="1" applyBorder="1" applyAlignment="1">
      <alignment horizontal="left" vertical="center" wrapText="1"/>
    </xf>
    <xf numFmtId="4" fontId="1" fillId="10" borderId="46" xfId="0" applyNumberFormat="1" applyFont="1" applyFill="1" applyBorder="1" applyAlignment="1">
      <alignment horizontal="center" vertical="top"/>
    </xf>
    <xf numFmtId="0" fontId="1" fillId="10" borderId="48" xfId="0" applyFont="1" applyFill="1" applyBorder="1" applyAlignment="1">
      <alignment horizontal="left" vertical="center" wrapText="1"/>
    </xf>
    <xf numFmtId="0" fontId="1" fillId="10" borderId="17" xfId="0" applyFont="1" applyFill="1" applyBorder="1" applyAlignment="1">
      <alignment horizontal="left" vertical="center" wrapText="1"/>
    </xf>
    <xf numFmtId="0" fontId="1" fillId="10" borderId="13" xfId="0" applyFont="1" applyFill="1" applyBorder="1" applyAlignment="1">
      <alignment horizontal="left" vertical="center" wrapText="1"/>
    </xf>
    <xf numFmtId="4" fontId="1" fillId="10" borderId="14" xfId="0" applyNumberFormat="1" applyFont="1" applyFill="1" applyBorder="1" applyAlignment="1">
      <alignment horizontal="center" vertical="top"/>
    </xf>
    <xf numFmtId="0" fontId="1" fillId="10" borderId="10" xfId="0" applyFont="1" applyFill="1" applyBorder="1" applyAlignment="1">
      <alignment horizontal="left" vertical="center" wrapText="1"/>
    </xf>
    <xf numFmtId="4" fontId="1" fillId="10" borderId="18" xfId="0" applyNumberFormat="1" applyFont="1" applyFill="1" applyBorder="1" applyAlignment="1">
      <alignment horizontal="center" vertical="top"/>
    </xf>
    <xf numFmtId="0" fontId="1" fillId="10" borderId="15" xfId="0" applyFont="1" applyFill="1" applyBorder="1" applyAlignment="1">
      <alignment horizontal="left" vertical="center" wrapText="1"/>
    </xf>
    <xf numFmtId="4" fontId="1" fillId="10" borderId="13" xfId="0" applyNumberFormat="1" applyFont="1" applyFill="1" applyBorder="1" applyAlignment="1">
      <alignment horizontal="center" vertical="top"/>
    </xf>
    <xf numFmtId="0" fontId="12" fillId="10" borderId="13" xfId="0" applyFont="1" applyFill="1" applyBorder="1"/>
    <xf numFmtId="4" fontId="1" fillId="10" borderId="10" xfId="0" applyNumberFormat="1" applyFont="1" applyFill="1" applyBorder="1" applyAlignment="1">
      <alignment horizontal="center" vertical="top"/>
    </xf>
    <xf numFmtId="164" fontId="1" fillId="10" borderId="15" xfId="0" applyNumberFormat="1" applyFont="1" applyFill="1" applyBorder="1" applyAlignment="1">
      <alignment horizontal="center" vertical="top"/>
    </xf>
    <xf numFmtId="164" fontId="1" fillId="10" borderId="13" xfId="0" applyNumberFormat="1" applyFont="1" applyFill="1" applyBorder="1" applyAlignment="1">
      <alignment horizontal="center" vertical="top"/>
    </xf>
    <xf numFmtId="0" fontId="5" fillId="10" borderId="14" xfId="0" applyFont="1" applyFill="1" applyBorder="1" applyAlignment="1">
      <alignment horizontal="center" vertical="center" textRotation="90"/>
    </xf>
    <xf numFmtId="0" fontId="4" fillId="8" borderId="16" xfId="0" applyFont="1" applyFill="1" applyBorder="1"/>
    <xf numFmtId="0" fontId="4" fillId="8" borderId="22" xfId="0" applyFont="1" applyFill="1" applyBorder="1"/>
    <xf numFmtId="0" fontId="1" fillId="7" borderId="44" xfId="0" applyFont="1" applyFill="1" applyBorder="1" applyAlignment="1">
      <alignment horizontal="left" vertical="top" wrapText="1"/>
    </xf>
    <xf numFmtId="0" fontId="4" fillId="7" borderId="44" xfId="0" applyFont="1" applyFill="1" applyBorder="1"/>
    <xf numFmtId="0" fontId="6" fillId="2" borderId="2" xfId="0" applyFont="1" applyFill="1" applyBorder="1" applyAlignment="1">
      <alignment horizontal="center" vertical="top" wrapText="1"/>
    </xf>
    <xf numFmtId="0" fontId="4" fillId="7" borderId="4" xfId="0" applyFont="1" applyFill="1" applyBorder="1"/>
    <xf numFmtId="0" fontId="4" fillId="7" borderId="3" xfId="0" applyFont="1" applyFill="1" applyBorder="1"/>
    <xf numFmtId="0" fontId="1" fillId="2" borderId="2" xfId="0" applyFont="1" applyFill="1" applyBorder="1" applyAlignment="1">
      <alignment horizontal="left"/>
    </xf>
    <xf numFmtId="0" fontId="23" fillId="10" borderId="14" xfId="0" applyFont="1" applyFill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/>
    </xf>
    <xf numFmtId="0" fontId="4" fillId="0" borderId="17" xfId="0" applyFont="1" applyBorder="1"/>
    <xf numFmtId="0" fontId="3" fillId="0" borderId="11" xfId="0" applyFont="1" applyBorder="1" applyAlignment="1">
      <alignment horizontal="left" vertical="center" wrapText="1"/>
    </xf>
    <xf numFmtId="49" fontId="5" fillId="4" borderId="6" xfId="0" applyNumberFormat="1" applyFont="1" applyFill="1" applyBorder="1" applyAlignment="1">
      <alignment horizontal="right" vertical="center"/>
    </xf>
    <xf numFmtId="0" fontId="4" fillId="0" borderId="7" xfId="0" applyFont="1" applyBorder="1"/>
    <xf numFmtId="0" fontId="4" fillId="0" borderId="34" xfId="0" applyFont="1" applyBorder="1"/>
    <xf numFmtId="0" fontId="3" fillId="2" borderId="21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4" fillId="0" borderId="8" xfId="0" applyFont="1" applyBorder="1"/>
    <xf numFmtId="0" fontId="5" fillId="4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4" fillId="0" borderId="24" xfId="0" applyFont="1" applyBorder="1"/>
    <xf numFmtId="0" fontId="4" fillId="0" borderId="25" xfId="0" applyFont="1" applyBorder="1"/>
    <xf numFmtId="0" fontId="5" fillId="2" borderId="2" xfId="0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3" xfId="0" applyFont="1" applyBorder="1"/>
    <xf numFmtId="0" fontId="5" fillId="4" borderId="6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3" fillId="3" borderId="30" xfId="0" applyFont="1" applyFill="1" applyBorder="1" applyAlignment="1">
      <alignment horizontal="left" vertical="top" wrapText="1"/>
    </xf>
    <xf numFmtId="0" fontId="4" fillId="0" borderId="31" xfId="0" applyFont="1" applyBorder="1"/>
    <xf numFmtId="0" fontId="4" fillId="0" borderId="33" xfId="0" applyFont="1" applyBorder="1"/>
    <xf numFmtId="49" fontId="3" fillId="2" borderId="11" xfId="0" applyNumberFormat="1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 wrapText="1"/>
    </xf>
    <xf numFmtId="4" fontId="3" fillId="3" borderId="1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left" vertical="top"/>
    </xf>
    <xf numFmtId="0" fontId="3" fillId="5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49" fontId="3" fillId="4" borderId="6" xfId="0" applyNumberFormat="1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left" vertical="center" wrapText="1"/>
    </xf>
    <xf numFmtId="0" fontId="11" fillId="2" borderId="23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left" vertical="center" wrapText="1"/>
    </xf>
    <xf numFmtId="10" fontId="3" fillId="4" borderId="6" xfId="0" applyNumberFormat="1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4" fillId="0" borderId="20" xfId="0" applyFont="1" applyBorder="1"/>
    <xf numFmtId="0" fontId="10" fillId="3" borderId="6" xfId="0" applyFont="1" applyFill="1" applyBorder="1" applyAlignment="1">
      <alignment horizontal="left"/>
    </xf>
    <xf numFmtId="0" fontId="4" fillId="0" borderId="41" xfId="0" applyFont="1" applyBorder="1"/>
    <xf numFmtId="0" fontId="3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</cellXfs>
  <cellStyles count="1">
    <cellStyle name="Įprastas" xfId="0" builtinId="0"/>
  </cellStyles>
  <dxfs count="5">
    <dxf>
      <font>
        <color rgb="FF7F7F7F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7F7F7F"/>
      </font>
      <fill>
        <patternFill patternType="none"/>
      </fill>
    </dxf>
    <dxf>
      <font>
        <color rgb="FF7F7F7F"/>
      </font>
      <fill>
        <patternFill patternType="none"/>
      </fill>
    </dxf>
    <dxf>
      <font>
        <color rgb="FF7F7F7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90" zoomScaleNormal="90" workbookViewId="0">
      <selection activeCell="B11" sqref="B11"/>
    </sheetView>
  </sheetViews>
  <sheetFormatPr defaultColWidth="14.44140625" defaultRowHeight="15" customHeight="1" x14ac:dyDescent="0.3"/>
  <cols>
    <col min="1" max="1" width="5.88671875" customWidth="1"/>
    <col min="2" max="2" width="44.21875" customWidth="1"/>
    <col min="3" max="10" width="15.6640625" customWidth="1"/>
    <col min="11" max="11" width="15.77734375" customWidth="1"/>
    <col min="12" max="12" width="16.109375" customWidth="1"/>
    <col min="13" max="13" width="15.33203125" customWidth="1"/>
    <col min="14" max="26" width="9.109375" customWidth="1"/>
  </cols>
  <sheetData>
    <row r="1" spans="1:26" ht="13.5" customHeight="1" x14ac:dyDescent="0.3">
      <c r="A1" s="2" t="s">
        <v>0</v>
      </c>
      <c r="B1" s="3"/>
      <c r="C1" s="4"/>
      <c r="D1" s="4"/>
      <c r="E1" s="5"/>
      <c r="F1" s="5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1.25" customHeight="1" x14ac:dyDescent="0.3">
      <c r="A2" s="8"/>
      <c r="B2" s="4"/>
      <c r="C2" s="4"/>
      <c r="D2" s="4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204" t="s">
        <v>5</v>
      </c>
      <c r="B3" s="205"/>
      <c r="C3" s="205"/>
      <c r="D3" s="206"/>
      <c r="E3" s="13"/>
      <c r="F3" s="1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3">
      <c r="A4" s="17"/>
      <c r="B4" s="18"/>
      <c r="C4" s="207" t="s">
        <v>6</v>
      </c>
      <c r="D4" s="195"/>
      <c r="E4" s="195"/>
      <c r="F4" s="195"/>
      <c r="G4" s="199"/>
      <c r="H4" s="207" t="s">
        <v>7</v>
      </c>
      <c r="I4" s="199"/>
      <c r="J4" s="200" t="s">
        <v>9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3">
      <c r="A5" s="17"/>
      <c r="B5" s="17"/>
      <c r="C5" s="207" t="s">
        <v>23</v>
      </c>
      <c r="D5" s="195"/>
      <c r="E5" s="199"/>
      <c r="F5" s="200" t="s">
        <v>28</v>
      </c>
      <c r="G5" s="200" t="s">
        <v>32</v>
      </c>
      <c r="H5" s="200" t="s">
        <v>24</v>
      </c>
      <c r="I5" s="200" t="s">
        <v>26</v>
      </c>
      <c r="J5" s="208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8.6" customHeight="1" x14ac:dyDescent="0.3">
      <c r="A6" s="26" t="s">
        <v>8</v>
      </c>
      <c r="B6" s="26" t="s">
        <v>35</v>
      </c>
      <c r="C6" s="21" t="s">
        <v>36</v>
      </c>
      <c r="D6" s="21" t="s">
        <v>37</v>
      </c>
      <c r="E6" s="21" t="s">
        <v>38</v>
      </c>
      <c r="F6" s="192"/>
      <c r="G6" s="192"/>
      <c r="H6" s="192"/>
      <c r="I6" s="192"/>
      <c r="J6" s="19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33">
        <v>1</v>
      </c>
      <c r="B7" s="36" t="str">
        <f>'1'!C$1</f>
        <v>Projekto vykdytojo pavadinimas</v>
      </c>
      <c r="C7" s="37">
        <f>'1'!G$5</f>
        <v>0</v>
      </c>
      <c r="D7" s="37">
        <f>'1'!G$26+'1'!H26</f>
        <v>0</v>
      </c>
      <c r="E7" s="37">
        <f>'1'!G$107+'1'!H$107</f>
        <v>0</v>
      </c>
      <c r="F7" s="37">
        <f>'1'!G$135+'1'!H$135</f>
        <v>0</v>
      </c>
      <c r="G7" s="41">
        <f>'1'!G$137+'1'!H137</f>
        <v>0</v>
      </c>
      <c r="H7" s="37">
        <f>'1'!I$137</f>
        <v>0</v>
      </c>
      <c r="I7" s="37">
        <f>'1'!J$137</f>
        <v>0</v>
      </c>
      <c r="J7" s="37">
        <f>G7-H7-I7</f>
        <v>0</v>
      </c>
      <c r="K7" s="4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33">
        <v>2</v>
      </c>
      <c r="B8" s="36" t="str">
        <f>'2'!C$1</f>
        <v>Partnerio 1 pavadinimas</v>
      </c>
      <c r="C8" s="37">
        <f>'2'!G$5</f>
        <v>0</v>
      </c>
      <c r="D8" s="37">
        <f>'2'!G$26+'2'!H$26</f>
        <v>0</v>
      </c>
      <c r="E8" s="37">
        <f>'2'!G$107+'2'!H$107</f>
        <v>0</v>
      </c>
      <c r="F8" s="37">
        <f>'2'!G$135+'2'!H$135</f>
        <v>0</v>
      </c>
      <c r="G8" s="41">
        <f>'2'!G$137+'2'!H$137</f>
        <v>0</v>
      </c>
      <c r="H8" s="37">
        <f>'2'!I$137</f>
        <v>0</v>
      </c>
      <c r="I8" s="37">
        <f>'2'!J$137</f>
        <v>0</v>
      </c>
      <c r="J8" s="37">
        <f t="shared" ref="J8:J14" si="0">G8-H8-I8</f>
        <v>0</v>
      </c>
      <c r="K8" s="4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33">
        <v>3</v>
      </c>
      <c r="B9" s="36" t="str">
        <f>'3'!C$1</f>
        <v>Partnerio 2 pavadinimas</v>
      </c>
      <c r="C9" s="37">
        <f>'3'!G$5</f>
        <v>0</v>
      </c>
      <c r="D9" s="37">
        <f>'3'!G$26+'3'!H$26</f>
        <v>0</v>
      </c>
      <c r="E9" s="37">
        <f>'3'!G$107+'3'!H$107</f>
        <v>0</v>
      </c>
      <c r="F9" s="37">
        <f>'3'!G$135+'3'!H$135</f>
        <v>0</v>
      </c>
      <c r="G9" s="41">
        <f>'3'!G$137+'3'!H$137</f>
        <v>0</v>
      </c>
      <c r="H9" s="37">
        <f>'3'!I$137</f>
        <v>0</v>
      </c>
      <c r="I9" s="37">
        <f>'3'!J$137</f>
        <v>0</v>
      </c>
      <c r="J9" s="37">
        <f t="shared" si="0"/>
        <v>0</v>
      </c>
      <c r="K9" s="4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33">
        <v>4</v>
      </c>
      <c r="B10" s="36" t="str">
        <f>'4'!C$1</f>
        <v>Partnerio 3 pavadinimas</v>
      </c>
      <c r="C10" s="37">
        <f>'4'!G$5</f>
        <v>0</v>
      </c>
      <c r="D10" s="37">
        <f>'4'!G$26+'4'!H$26</f>
        <v>0</v>
      </c>
      <c r="E10" s="37">
        <f>'4'!G$107+'4'!H$107</f>
        <v>0</v>
      </c>
      <c r="F10" s="37">
        <f>'4'!G$135+'4'!H$135</f>
        <v>0</v>
      </c>
      <c r="G10" s="41">
        <f>'4'!G$137+'4'!H$137</f>
        <v>0</v>
      </c>
      <c r="H10" s="37">
        <f>'4'!I$137</f>
        <v>0</v>
      </c>
      <c r="I10" s="37">
        <f>'4'!J$137</f>
        <v>0</v>
      </c>
      <c r="J10" s="37">
        <f t="shared" si="0"/>
        <v>0</v>
      </c>
      <c r="K10" s="4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33">
        <v>5</v>
      </c>
      <c r="B11" s="36" t="str">
        <f>'5'!C$1</f>
        <v>Partnerio 4 pavadinimas</v>
      </c>
      <c r="C11" s="37">
        <f>'5'!G$5</f>
        <v>0</v>
      </c>
      <c r="D11" s="37">
        <f>'5'!G$26+'5'!H$26</f>
        <v>0</v>
      </c>
      <c r="E11" s="37">
        <f>'5'!G$107+'5'!H$107</f>
        <v>0</v>
      </c>
      <c r="F11" s="37">
        <f>'5'!G$135+'5'!H$135</f>
        <v>0</v>
      </c>
      <c r="G11" s="41">
        <f>'5'!G$137+'5'!H$137</f>
        <v>0</v>
      </c>
      <c r="H11" s="37">
        <f>'5'!I$137</f>
        <v>0</v>
      </c>
      <c r="I11" s="37">
        <f>'5'!J$137</f>
        <v>0</v>
      </c>
      <c r="J11" s="37">
        <f t="shared" si="0"/>
        <v>0</v>
      </c>
      <c r="K11" s="4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33">
        <v>6</v>
      </c>
      <c r="B12" s="36" t="str">
        <f>'6'!C$1</f>
        <v>Partnerio 5 pavadinimas</v>
      </c>
      <c r="C12" s="37">
        <f>'6'!G$5</f>
        <v>0</v>
      </c>
      <c r="D12" s="37">
        <f>'6'!G$26+'6'!H$26</f>
        <v>0</v>
      </c>
      <c r="E12" s="37">
        <f>'6'!G$107+'6'!H$107</f>
        <v>0</v>
      </c>
      <c r="F12" s="37">
        <f>'6'!G$135+'6'!H$135</f>
        <v>0</v>
      </c>
      <c r="G12" s="41">
        <f>'6'!G$137+'6'!H$137</f>
        <v>0</v>
      </c>
      <c r="H12" s="37">
        <f>'6'!I$137</f>
        <v>0</v>
      </c>
      <c r="I12" s="37">
        <f>'6'!J$137</f>
        <v>0</v>
      </c>
      <c r="J12" s="37">
        <f t="shared" si="0"/>
        <v>0</v>
      </c>
      <c r="K12" s="4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33">
        <v>7</v>
      </c>
      <c r="B13" s="36" t="str">
        <f>'7'!C$1</f>
        <v>Partnerio 6 pavadinimas</v>
      </c>
      <c r="C13" s="37">
        <f>'7'!G$5</f>
        <v>0</v>
      </c>
      <c r="D13" s="37">
        <f>'7'!G$26+'7'!H$26</f>
        <v>0</v>
      </c>
      <c r="E13" s="37">
        <f>'7'!G$107+'7'!H$107</f>
        <v>0</v>
      </c>
      <c r="F13" s="37">
        <f>'7'!G$135+'7'!H$135</f>
        <v>0</v>
      </c>
      <c r="G13" s="41">
        <f>'7'!G$137+'7'!H$137</f>
        <v>0</v>
      </c>
      <c r="H13" s="37">
        <f>'7'!I$137</f>
        <v>0</v>
      </c>
      <c r="I13" s="37">
        <f>'7'!J$137</f>
        <v>0</v>
      </c>
      <c r="J13" s="37">
        <f t="shared" si="0"/>
        <v>0</v>
      </c>
      <c r="K13" s="4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33">
        <v>8</v>
      </c>
      <c r="B14" s="36" t="str">
        <f>'8'!C$1</f>
        <v>Partnerio 7 pavadinimas</v>
      </c>
      <c r="C14" s="37">
        <f>'8'!G$5</f>
        <v>0</v>
      </c>
      <c r="D14" s="37">
        <f>'8'!G$26+'8'!H$26</f>
        <v>0</v>
      </c>
      <c r="E14" s="37">
        <f>'8'!G$107+'8'!H$107</f>
        <v>0</v>
      </c>
      <c r="F14" s="37">
        <f>'8'!G$135+'8'!H$135</f>
        <v>0</v>
      </c>
      <c r="G14" s="41">
        <f>'8'!G$137+'8'!H$137</f>
        <v>0</v>
      </c>
      <c r="H14" s="37">
        <f>'8'!I$137</f>
        <v>0</v>
      </c>
      <c r="I14" s="37">
        <f>'8'!J$137</f>
        <v>0</v>
      </c>
      <c r="J14" s="37">
        <f t="shared" si="0"/>
        <v>0</v>
      </c>
      <c r="K14" s="4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1.25" customHeight="1" x14ac:dyDescent="0.3">
      <c r="A15" s="194" t="s">
        <v>78</v>
      </c>
      <c r="B15" s="199"/>
      <c r="C15" s="47">
        <f t="shared" ref="C15:J15" si="1">SUM(C7:C14)</f>
        <v>0</v>
      </c>
      <c r="D15" s="47">
        <f t="shared" si="1"/>
        <v>0</v>
      </c>
      <c r="E15" s="47">
        <f t="shared" si="1"/>
        <v>0</v>
      </c>
      <c r="F15" s="47">
        <f t="shared" si="1"/>
        <v>0</v>
      </c>
      <c r="G15" s="47">
        <f t="shared" si="1"/>
        <v>0</v>
      </c>
      <c r="H15" s="47">
        <f t="shared" si="1"/>
        <v>0</v>
      </c>
      <c r="I15" s="47">
        <f t="shared" si="1"/>
        <v>0</v>
      </c>
      <c r="J15" s="47">
        <f t="shared" si="1"/>
        <v>0</v>
      </c>
      <c r="K15" s="4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1.25" customHeight="1" x14ac:dyDescent="0.3">
      <c r="A16" s="48"/>
      <c r="B16" s="48"/>
      <c r="C16" s="49"/>
      <c r="D16" s="49"/>
      <c r="E16" s="50"/>
      <c r="F16" s="50"/>
      <c r="G16" s="3"/>
      <c r="H16" s="51" t="str">
        <f>IF(H15&gt;900000,"Finansavimas Europos regioninės plėtros lėšomis negali būti didesnis nei 900.000,00 Eur","")</f>
        <v/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" customHeight="1" x14ac:dyDescent="0.3">
      <c r="A17" s="201" t="s">
        <v>85</v>
      </c>
      <c r="B17" s="202"/>
      <c r="C17" s="202"/>
      <c r="D17" s="203"/>
      <c r="E17" s="52"/>
      <c r="F17" s="5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62.4" customHeight="1" x14ac:dyDescent="0.3">
      <c r="A18" s="21" t="s">
        <v>8</v>
      </c>
      <c r="B18" s="54" t="s">
        <v>35</v>
      </c>
      <c r="C18" s="21" t="s">
        <v>87</v>
      </c>
      <c r="D18" s="55" t="s">
        <v>88</v>
      </c>
      <c r="E18" s="56" t="s">
        <v>23</v>
      </c>
      <c r="F18" s="55" t="s">
        <v>90</v>
      </c>
      <c r="G18" s="56" t="s">
        <v>91</v>
      </c>
      <c r="H18" s="55" t="s">
        <v>92</v>
      </c>
      <c r="I18" s="57" t="s">
        <v>93</v>
      </c>
      <c r="J18" s="58" t="s">
        <v>95</v>
      </c>
      <c r="K18" s="57" t="s">
        <v>24</v>
      </c>
      <c r="L18" s="26" t="s">
        <v>26</v>
      </c>
      <c r="M18" s="26" t="s">
        <v>9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191">
        <v>1</v>
      </c>
      <c r="B19" s="193" t="str">
        <f>B7</f>
        <v>Projekto vykdytojo pavadinimas</v>
      </c>
      <c r="C19" s="59" t="s">
        <v>97</v>
      </c>
      <c r="D19" s="60"/>
      <c r="E19" s="61">
        <f>'1'!G$133*$D19</f>
        <v>0</v>
      </c>
      <c r="F19" s="62">
        <f>'1'!H$133*$D19</f>
        <v>0</v>
      </c>
      <c r="G19" s="63">
        <f>'1'!G$135*D19</f>
        <v>0</v>
      </c>
      <c r="H19" s="62">
        <f>'1'!H$135*D19</f>
        <v>0</v>
      </c>
      <c r="I19" s="61">
        <f t="shared" ref="I19:J19" si="2">E19+G19</f>
        <v>0</v>
      </c>
      <c r="J19" s="62">
        <f t="shared" si="2"/>
        <v>0</v>
      </c>
      <c r="K19" s="61">
        <f>H7*D19</f>
        <v>0</v>
      </c>
      <c r="L19" s="37">
        <f>I7*D19</f>
        <v>0</v>
      </c>
      <c r="M19" s="37">
        <f>J7*D19</f>
        <v>0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192"/>
      <c r="B20" s="192"/>
      <c r="C20" s="59" t="s">
        <v>101</v>
      </c>
      <c r="D20" s="60"/>
      <c r="E20" s="61">
        <f>'1'!G$133*$D20</f>
        <v>0</v>
      </c>
      <c r="F20" s="62">
        <f>'1'!H$133*$D20</f>
        <v>0</v>
      </c>
      <c r="G20" s="63">
        <f>'1'!G$135*D20</f>
        <v>0</v>
      </c>
      <c r="H20" s="62">
        <f>'1'!H$135*D20</f>
        <v>0</v>
      </c>
      <c r="I20" s="61">
        <f t="shared" ref="I20:J20" si="3">E20+G20</f>
        <v>0</v>
      </c>
      <c r="J20" s="62">
        <f t="shared" si="3"/>
        <v>0</v>
      </c>
      <c r="K20" s="61">
        <f t="shared" ref="K20:K21" si="4">H7*D20</f>
        <v>0</v>
      </c>
      <c r="L20" s="37">
        <f t="shared" ref="L20:L21" si="5">I7*D20</f>
        <v>0</v>
      </c>
      <c r="M20" s="37">
        <f t="shared" ref="M20:M21" si="6">J7*D20</f>
        <v>0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4" x14ac:dyDescent="0.3">
      <c r="A21" s="191">
        <v>2</v>
      </c>
      <c r="B21" s="193" t="str">
        <f>B8</f>
        <v>Partnerio 1 pavadinimas</v>
      </c>
      <c r="C21" s="59" t="s">
        <v>97</v>
      </c>
      <c r="D21" s="60"/>
      <c r="E21" s="61">
        <f>'2'!G$133*$D21</f>
        <v>0</v>
      </c>
      <c r="F21" s="62">
        <f>'2'!H$133*$D21</f>
        <v>0</v>
      </c>
      <c r="G21" s="63">
        <f>'2'!G$135*D21</f>
        <v>0</v>
      </c>
      <c r="H21" s="62">
        <f>'2'!H$135*D21</f>
        <v>0</v>
      </c>
      <c r="I21" s="61">
        <f t="shared" ref="I21:J21" si="7">E21+G21</f>
        <v>0</v>
      </c>
      <c r="J21" s="62">
        <f t="shared" si="7"/>
        <v>0</v>
      </c>
      <c r="K21" s="61">
        <f t="shared" si="4"/>
        <v>0</v>
      </c>
      <c r="L21" s="37">
        <f t="shared" si="5"/>
        <v>0</v>
      </c>
      <c r="M21" s="37">
        <f t="shared" si="6"/>
        <v>0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4" x14ac:dyDescent="0.3">
      <c r="A22" s="192"/>
      <c r="B22" s="192"/>
      <c r="C22" s="59" t="s">
        <v>101</v>
      </c>
      <c r="D22" s="60"/>
      <c r="E22" s="61">
        <f>'2'!G$133*$D22</f>
        <v>0</v>
      </c>
      <c r="F22" s="62">
        <f>'2'!H$133*$D22</f>
        <v>0</v>
      </c>
      <c r="G22" s="63">
        <f>'2'!G$135*D22</f>
        <v>0</v>
      </c>
      <c r="H22" s="62">
        <f>'2'!H$135*D22</f>
        <v>0</v>
      </c>
      <c r="I22" s="61">
        <f t="shared" ref="I22:J22" si="8">E22+G22</f>
        <v>0</v>
      </c>
      <c r="J22" s="62">
        <f t="shared" si="8"/>
        <v>0</v>
      </c>
      <c r="K22" s="61">
        <f t="shared" ref="K22:K23" si="9">H8*D22</f>
        <v>0</v>
      </c>
      <c r="L22" s="37">
        <f t="shared" ref="L22:L23" si="10">I8*D22</f>
        <v>0</v>
      </c>
      <c r="M22" s="37">
        <f t="shared" ref="M22:M23" si="11">J8*D22</f>
        <v>0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4" x14ac:dyDescent="0.3">
      <c r="A23" s="191">
        <v>3</v>
      </c>
      <c r="B23" s="193" t="str">
        <f>B9</f>
        <v>Partnerio 2 pavadinimas</v>
      </c>
      <c r="C23" s="59" t="s">
        <v>97</v>
      </c>
      <c r="D23" s="60"/>
      <c r="E23" s="61">
        <f>'3'!G$133*$D23</f>
        <v>0</v>
      </c>
      <c r="F23" s="62">
        <f>'3'!H$133*$D23</f>
        <v>0</v>
      </c>
      <c r="G23" s="63">
        <f>'3'!G$135*D23</f>
        <v>0</v>
      </c>
      <c r="H23" s="62">
        <f>'3'!H$135*D23</f>
        <v>0</v>
      </c>
      <c r="I23" s="61">
        <f t="shared" ref="I23:J23" si="12">E23+G23</f>
        <v>0</v>
      </c>
      <c r="J23" s="62">
        <f t="shared" si="12"/>
        <v>0</v>
      </c>
      <c r="K23" s="61">
        <f t="shared" si="9"/>
        <v>0</v>
      </c>
      <c r="L23" s="37">
        <f t="shared" si="10"/>
        <v>0</v>
      </c>
      <c r="M23" s="37">
        <f t="shared" si="11"/>
        <v>0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4" x14ac:dyDescent="0.3">
      <c r="A24" s="192"/>
      <c r="B24" s="192"/>
      <c r="C24" s="59" t="s">
        <v>101</v>
      </c>
      <c r="D24" s="60"/>
      <c r="E24" s="61">
        <f>'3'!G$133*$D24</f>
        <v>0</v>
      </c>
      <c r="F24" s="62">
        <f>'3'!H$133*$D24</f>
        <v>0</v>
      </c>
      <c r="G24" s="63">
        <f>'3'!G$135*D24</f>
        <v>0</v>
      </c>
      <c r="H24" s="62">
        <f>'3'!H$135*D24</f>
        <v>0</v>
      </c>
      <c r="I24" s="61">
        <f t="shared" ref="I24:J24" si="13">E24+G24</f>
        <v>0</v>
      </c>
      <c r="J24" s="62">
        <f t="shared" si="13"/>
        <v>0</v>
      </c>
      <c r="K24" s="64">
        <f t="shared" ref="K24:K25" si="14">H9*D24</f>
        <v>0</v>
      </c>
      <c r="L24" s="40">
        <f t="shared" ref="L24:L25" si="15">I9*D24</f>
        <v>0</v>
      </c>
      <c r="M24" s="40">
        <f t="shared" ref="M24:M25" si="16">J9*D24</f>
        <v>0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4" x14ac:dyDescent="0.3">
      <c r="A25" s="191">
        <v>4</v>
      </c>
      <c r="B25" s="193" t="str">
        <f>B10</f>
        <v>Partnerio 3 pavadinimas</v>
      </c>
      <c r="C25" s="59" t="s">
        <v>97</v>
      </c>
      <c r="D25" s="60"/>
      <c r="E25" s="61">
        <f>'4'!G$133*$D25</f>
        <v>0</v>
      </c>
      <c r="F25" s="62">
        <f>'4'!H$133*$D25</f>
        <v>0</v>
      </c>
      <c r="G25" s="63">
        <f>'4'!G$135*D25</f>
        <v>0</v>
      </c>
      <c r="H25" s="62">
        <f>'4'!H$135*D25</f>
        <v>0</v>
      </c>
      <c r="I25" s="61">
        <f t="shared" ref="I25:J25" si="17">E25+G25</f>
        <v>0</v>
      </c>
      <c r="J25" s="62">
        <f t="shared" si="17"/>
        <v>0</v>
      </c>
      <c r="K25" s="64">
        <f t="shared" si="14"/>
        <v>0</v>
      </c>
      <c r="L25" s="40">
        <f t="shared" si="15"/>
        <v>0</v>
      </c>
      <c r="M25" s="40">
        <f t="shared" si="16"/>
        <v>0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4" x14ac:dyDescent="0.3">
      <c r="A26" s="192"/>
      <c r="B26" s="192"/>
      <c r="C26" s="59" t="s">
        <v>101</v>
      </c>
      <c r="D26" s="60"/>
      <c r="E26" s="61">
        <f>'4'!G$133*$D26</f>
        <v>0</v>
      </c>
      <c r="F26" s="62">
        <f>'4'!H$133*$D26</f>
        <v>0</v>
      </c>
      <c r="G26" s="63">
        <f>'4'!G$135*D26</f>
        <v>0</v>
      </c>
      <c r="H26" s="62">
        <f>'4'!H$135*D26</f>
        <v>0</v>
      </c>
      <c r="I26" s="61">
        <f t="shared" ref="I26:J26" si="18">E26+G26</f>
        <v>0</v>
      </c>
      <c r="J26" s="62">
        <f t="shared" si="18"/>
        <v>0</v>
      </c>
      <c r="K26" s="64">
        <f t="shared" ref="K26:K27" si="19">H10*D26</f>
        <v>0</v>
      </c>
      <c r="L26" s="40">
        <f t="shared" ref="L26:L27" si="20">I10*D26</f>
        <v>0</v>
      </c>
      <c r="M26" s="40">
        <f t="shared" ref="M26:M27" si="21">J10*D26</f>
        <v>0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4" x14ac:dyDescent="0.3">
      <c r="A27" s="191">
        <v>5</v>
      </c>
      <c r="B27" s="193" t="str">
        <f>B11</f>
        <v>Partnerio 4 pavadinimas</v>
      </c>
      <c r="C27" s="59" t="s">
        <v>97</v>
      </c>
      <c r="D27" s="60"/>
      <c r="E27" s="61">
        <f>'5'!G$133*$D27</f>
        <v>0</v>
      </c>
      <c r="F27" s="62">
        <f>'5'!H$133*$D27</f>
        <v>0</v>
      </c>
      <c r="G27" s="63">
        <f>'5'!G$135*D27</f>
        <v>0</v>
      </c>
      <c r="H27" s="62">
        <f>'5'!H$135*D27</f>
        <v>0</v>
      </c>
      <c r="I27" s="61">
        <f t="shared" ref="I27:J27" si="22">E27+G27</f>
        <v>0</v>
      </c>
      <c r="J27" s="62">
        <f t="shared" si="22"/>
        <v>0</v>
      </c>
      <c r="K27" s="64">
        <f t="shared" si="19"/>
        <v>0</v>
      </c>
      <c r="L27" s="40">
        <f t="shared" si="20"/>
        <v>0</v>
      </c>
      <c r="M27" s="40">
        <f t="shared" si="21"/>
        <v>0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4" x14ac:dyDescent="0.3">
      <c r="A28" s="192"/>
      <c r="B28" s="192"/>
      <c r="C28" s="59" t="s">
        <v>101</v>
      </c>
      <c r="D28" s="60"/>
      <c r="E28" s="61">
        <f>'5'!G$133*$D28</f>
        <v>0</v>
      </c>
      <c r="F28" s="62">
        <f>'5'!H$133*$D28</f>
        <v>0</v>
      </c>
      <c r="G28" s="63">
        <f>'5'!G$135*D28</f>
        <v>0</v>
      </c>
      <c r="H28" s="62">
        <f>'5'!H$135*D28</f>
        <v>0</v>
      </c>
      <c r="I28" s="61">
        <f t="shared" ref="I28:J28" si="23">E28+G28</f>
        <v>0</v>
      </c>
      <c r="J28" s="62">
        <f t="shared" si="23"/>
        <v>0</v>
      </c>
      <c r="K28" s="64">
        <f t="shared" ref="K28:K29" si="24">H11*D28</f>
        <v>0</v>
      </c>
      <c r="L28" s="40">
        <f t="shared" ref="L28:L29" si="25">I11*D28</f>
        <v>0</v>
      </c>
      <c r="M28" s="40">
        <f t="shared" ref="M28:M29" si="26">J11*D28</f>
        <v>0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4" x14ac:dyDescent="0.3">
      <c r="A29" s="191">
        <v>6</v>
      </c>
      <c r="B29" s="193" t="str">
        <f>B12</f>
        <v>Partnerio 5 pavadinimas</v>
      </c>
      <c r="C29" s="59" t="s">
        <v>97</v>
      </c>
      <c r="D29" s="60"/>
      <c r="E29" s="61">
        <f>'6'!G$133*$D29</f>
        <v>0</v>
      </c>
      <c r="F29" s="62">
        <f>'6'!H$133*$D29</f>
        <v>0</v>
      </c>
      <c r="G29" s="63">
        <f>'6'!G$135*D29</f>
        <v>0</v>
      </c>
      <c r="H29" s="62">
        <f>'6'!H$135*D29</f>
        <v>0</v>
      </c>
      <c r="I29" s="61">
        <f t="shared" ref="I29:J29" si="27">E29+G29</f>
        <v>0</v>
      </c>
      <c r="J29" s="62">
        <f t="shared" si="27"/>
        <v>0</v>
      </c>
      <c r="K29" s="64">
        <f t="shared" si="24"/>
        <v>0</v>
      </c>
      <c r="L29" s="40">
        <f t="shared" si="25"/>
        <v>0</v>
      </c>
      <c r="M29" s="40">
        <f t="shared" si="26"/>
        <v>0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4" x14ac:dyDescent="0.3">
      <c r="A30" s="192"/>
      <c r="B30" s="192"/>
      <c r="C30" s="59" t="s">
        <v>101</v>
      </c>
      <c r="D30" s="60"/>
      <c r="E30" s="61">
        <f>'6'!G$133*$D30</f>
        <v>0</v>
      </c>
      <c r="F30" s="62">
        <f>'6'!H$133*$D30</f>
        <v>0</v>
      </c>
      <c r="G30" s="63">
        <f>'6'!G$135*D30</f>
        <v>0</v>
      </c>
      <c r="H30" s="62">
        <f>'6'!H$135*D30</f>
        <v>0</v>
      </c>
      <c r="I30" s="61">
        <f t="shared" ref="I30:J30" si="28">E30+G30</f>
        <v>0</v>
      </c>
      <c r="J30" s="62">
        <f t="shared" si="28"/>
        <v>0</v>
      </c>
      <c r="K30" s="64">
        <f t="shared" ref="K30:K31" si="29">H12*D30</f>
        <v>0</v>
      </c>
      <c r="L30" s="40">
        <f t="shared" ref="L30:L31" si="30">I12*D30</f>
        <v>0</v>
      </c>
      <c r="M30" s="40">
        <f t="shared" ref="M30:M31" si="31">J12*D30</f>
        <v>0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4" x14ac:dyDescent="0.3">
      <c r="A31" s="191">
        <v>7</v>
      </c>
      <c r="B31" s="193" t="str">
        <f>B13</f>
        <v>Partnerio 6 pavadinimas</v>
      </c>
      <c r="C31" s="59" t="s">
        <v>97</v>
      </c>
      <c r="D31" s="60"/>
      <c r="E31" s="61">
        <f>'7'!G$133*$D31</f>
        <v>0</v>
      </c>
      <c r="F31" s="62">
        <f>'7'!H$133*$D31</f>
        <v>0</v>
      </c>
      <c r="G31" s="63">
        <f>'7'!G$135*D31</f>
        <v>0</v>
      </c>
      <c r="H31" s="62">
        <f>'7'!H$135*D31</f>
        <v>0</v>
      </c>
      <c r="I31" s="61">
        <f t="shared" ref="I31:J31" si="32">E31+G31</f>
        <v>0</v>
      </c>
      <c r="J31" s="62">
        <f t="shared" si="32"/>
        <v>0</v>
      </c>
      <c r="K31" s="64">
        <f t="shared" si="29"/>
        <v>0</v>
      </c>
      <c r="L31" s="40">
        <f t="shared" si="30"/>
        <v>0</v>
      </c>
      <c r="M31" s="40">
        <f t="shared" si="31"/>
        <v>0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4" x14ac:dyDescent="0.3">
      <c r="A32" s="192"/>
      <c r="B32" s="192"/>
      <c r="C32" s="59" t="s">
        <v>101</v>
      </c>
      <c r="D32" s="60"/>
      <c r="E32" s="61">
        <f>'7'!G$133*$D32</f>
        <v>0</v>
      </c>
      <c r="F32" s="62">
        <f>'7'!H$133*$D32</f>
        <v>0</v>
      </c>
      <c r="G32" s="63">
        <f>'7'!G$135*D32</f>
        <v>0</v>
      </c>
      <c r="H32" s="62">
        <f>'7'!H$135*D32</f>
        <v>0</v>
      </c>
      <c r="I32" s="61">
        <f t="shared" ref="I32:J32" si="33">E32+G32</f>
        <v>0</v>
      </c>
      <c r="J32" s="62">
        <f t="shared" si="33"/>
        <v>0</v>
      </c>
      <c r="K32" s="64">
        <f t="shared" ref="K32:K33" si="34">H13*D32</f>
        <v>0</v>
      </c>
      <c r="L32" s="40">
        <f t="shared" ref="L32:L33" si="35">I13*D32</f>
        <v>0</v>
      </c>
      <c r="M32" s="40">
        <f t="shared" ref="M32:M33" si="36">J13*D32</f>
        <v>0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4" x14ac:dyDescent="0.3">
      <c r="A33" s="191">
        <v>8</v>
      </c>
      <c r="B33" s="193" t="str">
        <f>B14</f>
        <v>Partnerio 7 pavadinimas</v>
      </c>
      <c r="C33" s="59" t="s">
        <v>97</v>
      </c>
      <c r="D33" s="60"/>
      <c r="E33" s="61">
        <f>'8'!G$133*$D33</f>
        <v>0</v>
      </c>
      <c r="F33" s="62">
        <f>'8'!H$133*$D33</f>
        <v>0</v>
      </c>
      <c r="G33" s="63">
        <f>'8'!G$135*D33</f>
        <v>0</v>
      </c>
      <c r="H33" s="62">
        <f>'8'!H$135*D33</f>
        <v>0</v>
      </c>
      <c r="I33" s="61">
        <f t="shared" ref="I33:J33" si="37">E33+G33</f>
        <v>0</v>
      </c>
      <c r="J33" s="62">
        <f t="shared" si="37"/>
        <v>0</v>
      </c>
      <c r="K33" s="64">
        <f t="shared" si="34"/>
        <v>0</v>
      </c>
      <c r="L33" s="40">
        <f t="shared" si="35"/>
        <v>0</v>
      </c>
      <c r="M33" s="40">
        <f t="shared" si="36"/>
        <v>0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4" x14ac:dyDescent="0.3">
      <c r="A34" s="192"/>
      <c r="B34" s="192"/>
      <c r="C34" s="59" t="s">
        <v>101</v>
      </c>
      <c r="D34" s="60"/>
      <c r="E34" s="61">
        <f>'8'!G$133*$D34</f>
        <v>0</v>
      </c>
      <c r="F34" s="62">
        <f>'8'!H$133*$D34</f>
        <v>0</v>
      </c>
      <c r="G34" s="63">
        <f>'8'!G$135*D34</f>
        <v>0</v>
      </c>
      <c r="H34" s="62">
        <f>'8'!H$135*D34</f>
        <v>0</v>
      </c>
      <c r="I34" s="61">
        <f t="shared" ref="I34:J34" si="38">E34+G34</f>
        <v>0</v>
      </c>
      <c r="J34" s="62">
        <f t="shared" si="38"/>
        <v>0</v>
      </c>
      <c r="K34" s="64">
        <f>H14*D34</f>
        <v>0</v>
      </c>
      <c r="L34" s="40">
        <f>I14*D34</f>
        <v>0</v>
      </c>
      <c r="M34" s="40">
        <f>J14*D34</f>
        <v>0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1.25" customHeight="1" x14ac:dyDescent="0.3">
      <c r="A35" s="194" t="s">
        <v>78</v>
      </c>
      <c r="B35" s="195"/>
      <c r="C35" s="195"/>
      <c r="D35" s="196"/>
      <c r="E35" s="89">
        <f t="shared" ref="E35:M35" si="39">SUM(E19:E34)</f>
        <v>0</v>
      </c>
      <c r="F35" s="90">
        <f t="shared" si="39"/>
        <v>0</v>
      </c>
      <c r="G35" s="91">
        <f t="shared" si="39"/>
        <v>0</v>
      </c>
      <c r="H35" s="90">
        <f t="shared" si="39"/>
        <v>0</v>
      </c>
      <c r="I35" s="92">
        <f t="shared" si="39"/>
        <v>0</v>
      </c>
      <c r="J35" s="93">
        <f t="shared" si="39"/>
        <v>0</v>
      </c>
      <c r="K35" s="92">
        <f t="shared" si="39"/>
        <v>0</v>
      </c>
      <c r="L35" s="94">
        <f t="shared" si="39"/>
        <v>0</v>
      </c>
      <c r="M35" s="94">
        <f t="shared" si="39"/>
        <v>0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1.25" customHeight="1" x14ac:dyDescent="0.3">
      <c r="A36" s="95"/>
      <c r="B36" s="96"/>
      <c r="C36" s="97"/>
      <c r="D36" s="139"/>
      <c r="E36" s="5"/>
      <c r="F36" s="5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8" x14ac:dyDescent="0.3">
      <c r="A37" s="95"/>
      <c r="B37" s="99" t="s">
        <v>162</v>
      </c>
      <c r="C37" s="100"/>
      <c r="D37" s="101" t="str">
        <f>IF(C37&gt;7%,"DĖMESIO! Neteisioginių išlaidų norma negali viršyti 7 proc.","")</f>
        <v/>
      </c>
      <c r="E37" s="136"/>
      <c r="F37" s="5"/>
      <c r="G37" s="4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1.25" customHeight="1" x14ac:dyDescent="0.3">
      <c r="A38" s="102"/>
      <c r="B38" s="137"/>
      <c r="C38" s="98"/>
      <c r="D38" s="138"/>
      <c r="E38" s="5"/>
      <c r="F38" s="10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1.25" customHeight="1" x14ac:dyDescent="0.3">
      <c r="A39" s="3"/>
      <c r="B39" s="3"/>
      <c r="C39" s="5"/>
      <c r="D39" s="5"/>
      <c r="E39" s="5"/>
      <c r="F39" s="5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2.75" customHeight="1" x14ac:dyDescent="0.3">
      <c r="A40" s="3"/>
      <c r="B40" s="3"/>
      <c r="C40" s="4"/>
      <c r="D40" s="5"/>
      <c r="E40" s="197"/>
      <c r="F40" s="198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1.25" customHeight="1" x14ac:dyDescent="0.3">
      <c r="A41" s="3"/>
      <c r="B41" s="3"/>
      <c r="C41" s="5"/>
      <c r="D41" s="5"/>
      <c r="E41" s="5"/>
      <c r="F41" s="5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1.25" customHeight="1" x14ac:dyDescent="0.3">
      <c r="A42" s="3"/>
      <c r="B42" s="3"/>
      <c r="C42" s="5"/>
      <c r="D42" s="5"/>
      <c r="E42" s="5"/>
      <c r="F42" s="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1.25" customHeight="1" x14ac:dyDescent="0.3">
      <c r="A43" s="3"/>
      <c r="B43" s="3"/>
      <c r="C43" s="5"/>
      <c r="D43" s="5"/>
      <c r="E43" s="5"/>
      <c r="F43" s="5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1.25" customHeight="1" x14ac:dyDescent="0.3">
      <c r="A44" s="3"/>
      <c r="B44" s="3"/>
      <c r="C44" s="5"/>
      <c r="D44" s="5"/>
      <c r="E44" s="5"/>
      <c r="F44" s="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1.25" customHeight="1" x14ac:dyDescent="0.3">
      <c r="A45" s="3"/>
      <c r="B45" s="3"/>
      <c r="C45" s="5"/>
      <c r="D45" s="5"/>
      <c r="E45" s="5"/>
      <c r="F45" s="5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1.25" customHeight="1" x14ac:dyDescent="0.3">
      <c r="A46" s="3"/>
      <c r="B46" s="3"/>
      <c r="C46" s="5"/>
      <c r="D46" s="5"/>
      <c r="E46" s="5"/>
      <c r="F46" s="5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1.25" customHeight="1" x14ac:dyDescent="0.3">
      <c r="A47" s="3"/>
      <c r="B47" s="3"/>
      <c r="C47" s="5"/>
      <c r="D47" s="5"/>
      <c r="E47" s="5"/>
      <c r="F47" s="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1.25" customHeight="1" x14ac:dyDescent="0.3">
      <c r="A48" s="3"/>
      <c r="B48" s="3"/>
      <c r="C48" s="5"/>
      <c r="D48" s="5"/>
      <c r="E48" s="5"/>
      <c r="F48" s="5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1.25" customHeight="1" x14ac:dyDescent="0.3">
      <c r="A49" s="3"/>
      <c r="B49" s="3"/>
      <c r="C49" s="5"/>
      <c r="D49" s="5"/>
      <c r="E49" s="5"/>
      <c r="F49" s="5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1.25" customHeight="1" x14ac:dyDescent="0.3">
      <c r="A50" s="3"/>
      <c r="B50" s="3"/>
      <c r="C50" s="5"/>
      <c r="D50" s="5"/>
      <c r="E50" s="5"/>
      <c r="F50" s="5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1.25" customHeight="1" x14ac:dyDescent="0.3">
      <c r="A51" s="3"/>
      <c r="B51" s="3"/>
      <c r="C51" s="5"/>
      <c r="D51" s="5"/>
      <c r="E51" s="5"/>
      <c r="F51" s="5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1.25" customHeight="1" x14ac:dyDescent="0.3">
      <c r="A52" s="3"/>
      <c r="B52" s="3"/>
      <c r="C52" s="5"/>
      <c r="D52" s="5"/>
      <c r="E52" s="5"/>
      <c r="F52" s="5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1.25" customHeight="1" x14ac:dyDescent="0.3">
      <c r="A53" s="3"/>
      <c r="B53" s="3"/>
      <c r="C53" s="5"/>
      <c r="D53" s="5"/>
      <c r="E53" s="5"/>
      <c r="F53" s="5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1.25" customHeight="1" x14ac:dyDescent="0.3">
      <c r="A54" s="3"/>
      <c r="B54" s="3"/>
      <c r="C54" s="5"/>
      <c r="D54" s="5"/>
      <c r="E54" s="5"/>
      <c r="F54" s="5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1.25" customHeight="1" x14ac:dyDescent="0.3">
      <c r="A55" s="3"/>
      <c r="B55" s="3"/>
      <c r="C55" s="5"/>
      <c r="D55" s="5"/>
      <c r="E55" s="5"/>
      <c r="F55" s="5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1.25" customHeight="1" x14ac:dyDescent="0.3">
      <c r="A56" s="3"/>
      <c r="B56" s="3"/>
      <c r="C56" s="5"/>
      <c r="D56" s="5"/>
      <c r="E56" s="5"/>
      <c r="F56" s="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1.25" customHeight="1" x14ac:dyDescent="0.3">
      <c r="A57" s="3"/>
      <c r="B57" s="3"/>
      <c r="C57" s="5"/>
      <c r="D57" s="5"/>
      <c r="E57" s="5"/>
      <c r="F57" s="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1.25" customHeight="1" x14ac:dyDescent="0.3">
      <c r="A58" s="3"/>
      <c r="B58" s="3"/>
      <c r="C58" s="5"/>
      <c r="D58" s="5"/>
      <c r="E58" s="5"/>
      <c r="F58" s="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1.25" customHeight="1" x14ac:dyDescent="0.3">
      <c r="A59" s="3"/>
      <c r="B59" s="3"/>
      <c r="C59" s="5"/>
      <c r="D59" s="5"/>
      <c r="E59" s="5"/>
      <c r="F59" s="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1.25" customHeight="1" x14ac:dyDescent="0.3">
      <c r="A60" s="3"/>
      <c r="B60" s="3"/>
      <c r="C60" s="5"/>
      <c r="D60" s="5"/>
      <c r="E60" s="5"/>
      <c r="F60" s="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1.25" customHeight="1" x14ac:dyDescent="0.3">
      <c r="A61" s="3"/>
      <c r="B61" s="3"/>
      <c r="C61" s="5"/>
      <c r="D61" s="5"/>
      <c r="E61" s="5"/>
      <c r="F61" s="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1.25" customHeight="1" x14ac:dyDescent="0.3">
      <c r="A62" s="3"/>
      <c r="B62" s="3"/>
      <c r="C62" s="5"/>
      <c r="D62" s="5"/>
      <c r="E62" s="5"/>
      <c r="F62" s="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1.25" customHeight="1" x14ac:dyDescent="0.3">
      <c r="A63" s="3"/>
      <c r="B63" s="3"/>
      <c r="C63" s="5"/>
      <c r="D63" s="5"/>
      <c r="E63" s="5"/>
      <c r="F63" s="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1.25" customHeight="1" x14ac:dyDescent="0.3">
      <c r="A64" s="3"/>
      <c r="B64" s="3"/>
      <c r="C64" s="5"/>
      <c r="D64" s="5"/>
      <c r="E64" s="5"/>
      <c r="F64" s="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1.25" customHeight="1" x14ac:dyDescent="0.3">
      <c r="A65" s="3"/>
      <c r="B65" s="3"/>
      <c r="C65" s="5"/>
      <c r="D65" s="5"/>
      <c r="E65" s="5"/>
      <c r="F65" s="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1.25" customHeight="1" x14ac:dyDescent="0.3">
      <c r="A66" s="3"/>
      <c r="B66" s="3"/>
      <c r="C66" s="5"/>
      <c r="D66" s="5"/>
      <c r="E66" s="5"/>
      <c r="F66" s="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1.25" customHeight="1" x14ac:dyDescent="0.3">
      <c r="A67" s="3"/>
      <c r="B67" s="3"/>
      <c r="C67" s="5"/>
      <c r="D67" s="5"/>
      <c r="E67" s="5"/>
      <c r="F67" s="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1.25" customHeight="1" x14ac:dyDescent="0.3">
      <c r="A68" s="3"/>
      <c r="B68" s="3"/>
      <c r="C68" s="5"/>
      <c r="D68" s="5"/>
      <c r="E68" s="5"/>
      <c r="F68" s="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1.25" customHeight="1" x14ac:dyDescent="0.3">
      <c r="A69" s="3"/>
      <c r="B69" s="3"/>
      <c r="C69" s="5"/>
      <c r="D69" s="5"/>
      <c r="E69" s="5"/>
      <c r="F69" s="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1.25" customHeight="1" x14ac:dyDescent="0.3">
      <c r="A70" s="3"/>
      <c r="B70" s="3"/>
      <c r="C70" s="5"/>
      <c r="D70" s="5"/>
      <c r="E70" s="5"/>
      <c r="F70" s="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1.25" customHeight="1" x14ac:dyDescent="0.3">
      <c r="A71" s="3"/>
      <c r="B71" s="3"/>
      <c r="C71" s="5"/>
      <c r="D71" s="5"/>
      <c r="E71" s="5"/>
      <c r="F71" s="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1.25" customHeight="1" x14ac:dyDescent="0.3">
      <c r="A72" s="3"/>
      <c r="B72" s="3"/>
      <c r="C72" s="5"/>
      <c r="D72" s="5"/>
      <c r="E72" s="5"/>
      <c r="F72" s="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1.25" customHeight="1" x14ac:dyDescent="0.3">
      <c r="A73" s="3"/>
      <c r="B73" s="3"/>
      <c r="C73" s="5"/>
      <c r="D73" s="5"/>
      <c r="E73" s="5"/>
      <c r="F73" s="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1.25" customHeight="1" x14ac:dyDescent="0.3">
      <c r="A74" s="3"/>
      <c r="B74" s="3"/>
      <c r="C74" s="5"/>
      <c r="D74" s="5"/>
      <c r="E74" s="5"/>
      <c r="F74" s="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1.25" customHeight="1" x14ac:dyDescent="0.3">
      <c r="A75" s="3"/>
      <c r="B75" s="3"/>
      <c r="C75" s="5"/>
      <c r="D75" s="5"/>
      <c r="E75" s="5"/>
      <c r="F75" s="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1.25" customHeight="1" x14ac:dyDescent="0.3">
      <c r="A76" s="3"/>
      <c r="B76" s="3"/>
      <c r="C76" s="5"/>
      <c r="D76" s="5"/>
      <c r="E76" s="5"/>
      <c r="F76" s="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1.25" customHeight="1" x14ac:dyDescent="0.3">
      <c r="A77" s="3"/>
      <c r="B77" s="3"/>
      <c r="C77" s="5"/>
      <c r="D77" s="5"/>
      <c r="E77" s="5"/>
      <c r="F77" s="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1.25" customHeight="1" x14ac:dyDescent="0.3">
      <c r="A78" s="3"/>
      <c r="B78" s="3"/>
      <c r="C78" s="5"/>
      <c r="D78" s="5"/>
      <c r="E78" s="5"/>
      <c r="F78" s="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1.25" customHeight="1" x14ac:dyDescent="0.3">
      <c r="A79" s="3"/>
      <c r="B79" s="3"/>
      <c r="C79" s="5"/>
      <c r="D79" s="5"/>
      <c r="E79" s="5"/>
      <c r="F79" s="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1.25" customHeight="1" x14ac:dyDescent="0.3">
      <c r="A80" s="3"/>
      <c r="B80" s="3"/>
      <c r="C80" s="5"/>
      <c r="D80" s="5"/>
      <c r="E80" s="5"/>
      <c r="F80" s="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1.25" customHeight="1" x14ac:dyDescent="0.3">
      <c r="A81" s="3"/>
      <c r="B81" s="3"/>
      <c r="C81" s="5"/>
      <c r="D81" s="5"/>
      <c r="E81" s="5"/>
      <c r="F81" s="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1.25" customHeight="1" x14ac:dyDescent="0.3">
      <c r="A82" s="3"/>
      <c r="B82" s="3"/>
      <c r="C82" s="5"/>
      <c r="D82" s="5"/>
      <c r="E82" s="5"/>
      <c r="F82" s="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1.25" customHeight="1" x14ac:dyDescent="0.3">
      <c r="A83" s="3"/>
      <c r="B83" s="3"/>
      <c r="C83" s="5"/>
      <c r="D83" s="5"/>
      <c r="E83" s="5"/>
      <c r="F83" s="5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1.25" customHeight="1" x14ac:dyDescent="0.3">
      <c r="A84" s="3"/>
      <c r="B84" s="3"/>
      <c r="C84" s="5"/>
      <c r="D84" s="5"/>
      <c r="E84" s="5"/>
      <c r="F84" s="5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1.25" customHeight="1" x14ac:dyDescent="0.3">
      <c r="A85" s="3"/>
      <c r="B85" s="3"/>
      <c r="C85" s="5"/>
      <c r="D85" s="5"/>
      <c r="E85" s="5"/>
      <c r="F85" s="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1.25" customHeight="1" x14ac:dyDescent="0.3">
      <c r="A86" s="3"/>
      <c r="B86" s="3"/>
      <c r="C86" s="5"/>
      <c r="D86" s="5"/>
      <c r="E86" s="5"/>
      <c r="F86" s="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1.25" customHeight="1" x14ac:dyDescent="0.3">
      <c r="A87" s="3"/>
      <c r="B87" s="3"/>
      <c r="C87" s="5"/>
      <c r="D87" s="5"/>
      <c r="E87" s="5"/>
      <c r="F87" s="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1.25" customHeight="1" x14ac:dyDescent="0.3">
      <c r="A88" s="3"/>
      <c r="B88" s="3"/>
      <c r="C88" s="5"/>
      <c r="D88" s="5"/>
      <c r="E88" s="5"/>
      <c r="F88" s="5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1.25" customHeight="1" x14ac:dyDescent="0.3">
      <c r="A89" s="3"/>
      <c r="B89" s="3"/>
      <c r="C89" s="5"/>
      <c r="D89" s="5"/>
      <c r="E89" s="5"/>
      <c r="F89" s="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1.25" customHeight="1" x14ac:dyDescent="0.3">
      <c r="A90" s="3"/>
      <c r="B90" s="3"/>
      <c r="C90" s="5"/>
      <c r="D90" s="5"/>
      <c r="E90" s="5"/>
      <c r="F90" s="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1.25" customHeight="1" x14ac:dyDescent="0.3">
      <c r="A91" s="3"/>
      <c r="B91" s="3"/>
      <c r="C91" s="5"/>
      <c r="D91" s="5"/>
      <c r="E91" s="5"/>
      <c r="F91" s="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1.25" customHeight="1" x14ac:dyDescent="0.3">
      <c r="A92" s="3"/>
      <c r="B92" s="3"/>
      <c r="C92" s="5"/>
      <c r="D92" s="5"/>
      <c r="E92" s="5"/>
      <c r="F92" s="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1.25" customHeight="1" x14ac:dyDescent="0.3">
      <c r="A93" s="3"/>
      <c r="B93" s="3"/>
      <c r="C93" s="5"/>
      <c r="D93" s="5"/>
      <c r="E93" s="5"/>
      <c r="F93" s="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1.25" customHeight="1" x14ac:dyDescent="0.3">
      <c r="A94" s="3"/>
      <c r="B94" s="3"/>
      <c r="C94" s="5"/>
      <c r="D94" s="5"/>
      <c r="E94" s="5"/>
      <c r="F94" s="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1.25" customHeight="1" x14ac:dyDescent="0.3">
      <c r="A95" s="3"/>
      <c r="B95" s="3"/>
      <c r="C95" s="5"/>
      <c r="D95" s="5"/>
      <c r="E95" s="5"/>
      <c r="F95" s="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1.25" customHeight="1" x14ac:dyDescent="0.3">
      <c r="A96" s="3"/>
      <c r="B96" s="3"/>
      <c r="C96" s="5"/>
      <c r="D96" s="5"/>
      <c r="E96" s="5"/>
      <c r="F96" s="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1.25" customHeight="1" x14ac:dyDescent="0.3">
      <c r="A97" s="3"/>
      <c r="B97" s="3"/>
      <c r="C97" s="5"/>
      <c r="D97" s="5"/>
      <c r="E97" s="5"/>
      <c r="F97" s="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1.25" customHeight="1" x14ac:dyDescent="0.3">
      <c r="A98" s="3"/>
      <c r="B98" s="3"/>
      <c r="C98" s="5"/>
      <c r="D98" s="5"/>
      <c r="E98" s="5"/>
      <c r="F98" s="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1.25" customHeight="1" x14ac:dyDescent="0.3">
      <c r="A99" s="3"/>
      <c r="B99" s="3"/>
      <c r="C99" s="5"/>
      <c r="D99" s="5"/>
      <c r="E99" s="5"/>
      <c r="F99" s="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1.25" customHeight="1" x14ac:dyDescent="0.3">
      <c r="A100" s="3"/>
      <c r="B100" s="3"/>
      <c r="C100" s="5"/>
      <c r="D100" s="5"/>
      <c r="E100" s="5"/>
      <c r="F100" s="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1.25" customHeight="1" x14ac:dyDescent="0.3">
      <c r="A101" s="3"/>
      <c r="B101" s="3"/>
      <c r="C101" s="5"/>
      <c r="D101" s="5"/>
      <c r="E101" s="5"/>
      <c r="F101" s="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1.25" customHeight="1" x14ac:dyDescent="0.3">
      <c r="A102" s="3"/>
      <c r="B102" s="3"/>
      <c r="C102" s="5"/>
      <c r="D102" s="5"/>
      <c r="E102" s="5"/>
      <c r="F102" s="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1.25" customHeight="1" x14ac:dyDescent="0.3">
      <c r="A103" s="3"/>
      <c r="B103" s="3"/>
      <c r="C103" s="5"/>
      <c r="D103" s="5"/>
      <c r="E103" s="5"/>
      <c r="F103" s="5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1.25" customHeight="1" x14ac:dyDescent="0.3">
      <c r="A104" s="3"/>
      <c r="B104" s="3"/>
      <c r="C104" s="5"/>
      <c r="D104" s="5"/>
      <c r="E104" s="5"/>
      <c r="F104" s="5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1.25" customHeight="1" x14ac:dyDescent="0.3">
      <c r="A105" s="3"/>
      <c r="B105" s="3"/>
      <c r="C105" s="5"/>
      <c r="D105" s="5"/>
      <c r="E105" s="5"/>
      <c r="F105" s="5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1.25" customHeight="1" x14ac:dyDescent="0.3">
      <c r="A106" s="3"/>
      <c r="B106" s="3"/>
      <c r="C106" s="5"/>
      <c r="D106" s="5"/>
      <c r="E106" s="5"/>
      <c r="F106" s="5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1.25" customHeight="1" x14ac:dyDescent="0.3">
      <c r="A107" s="3"/>
      <c r="B107" s="3"/>
      <c r="C107" s="5"/>
      <c r="D107" s="5"/>
      <c r="E107" s="5"/>
      <c r="F107" s="5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1.25" customHeight="1" x14ac:dyDescent="0.3">
      <c r="A108" s="3"/>
      <c r="B108" s="3"/>
      <c r="C108" s="5"/>
      <c r="D108" s="5"/>
      <c r="E108" s="5"/>
      <c r="F108" s="5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1.25" customHeight="1" x14ac:dyDescent="0.3">
      <c r="A109" s="3"/>
      <c r="B109" s="3"/>
      <c r="C109" s="5"/>
      <c r="D109" s="5"/>
      <c r="E109" s="5"/>
      <c r="F109" s="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1.25" customHeight="1" x14ac:dyDescent="0.3">
      <c r="A110" s="3"/>
      <c r="B110" s="3"/>
      <c r="C110" s="5"/>
      <c r="D110" s="5"/>
      <c r="E110" s="5"/>
      <c r="F110" s="5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1.25" customHeight="1" x14ac:dyDescent="0.3">
      <c r="A111" s="3"/>
      <c r="B111" s="3"/>
      <c r="C111" s="5"/>
      <c r="D111" s="5"/>
      <c r="E111" s="5"/>
      <c r="F111" s="5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1.25" customHeight="1" x14ac:dyDescent="0.3">
      <c r="A112" s="3"/>
      <c r="B112" s="3"/>
      <c r="C112" s="5"/>
      <c r="D112" s="5"/>
      <c r="E112" s="5"/>
      <c r="F112" s="5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1.25" customHeight="1" x14ac:dyDescent="0.3">
      <c r="A113" s="3"/>
      <c r="B113" s="3"/>
      <c r="C113" s="5"/>
      <c r="D113" s="5"/>
      <c r="E113" s="5"/>
      <c r="F113" s="5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1.25" customHeight="1" x14ac:dyDescent="0.3">
      <c r="A114" s="3"/>
      <c r="B114" s="3"/>
      <c r="C114" s="5"/>
      <c r="D114" s="5"/>
      <c r="E114" s="5"/>
      <c r="F114" s="5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1.25" customHeight="1" x14ac:dyDescent="0.3">
      <c r="A115" s="3"/>
      <c r="B115" s="3"/>
      <c r="C115" s="5"/>
      <c r="D115" s="5"/>
      <c r="E115" s="5"/>
      <c r="F115" s="5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1.25" customHeight="1" x14ac:dyDescent="0.3">
      <c r="A116" s="3"/>
      <c r="B116" s="3"/>
      <c r="C116" s="5"/>
      <c r="D116" s="5"/>
      <c r="E116" s="5"/>
      <c r="F116" s="5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1.25" customHeight="1" x14ac:dyDescent="0.3">
      <c r="A117" s="3"/>
      <c r="B117" s="3"/>
      <c r="C117" s="5"/>
      <c r="D117" s="5"/>
      <c r="E117" s="5"/>
      <c r="F117" s="5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1.25" customHeight="1" x14ac:dyDescent="0.3">
      <c r="A118" s="3"/>
      <c r="B118" s="3"/>
      <c r="C118" s="5"/>
      <c r="D118" s="5"/>
      <c r="E118" s="5"/>
      <c r="F118" s="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1.25" customHeight="1" x14ac:dyDescent="0.3">
      <c r="A119" s="3"/>
      <c r="B119" s="3"/>
      <c r="C119" s="5"/>
      <c r="D119" s="5"/>
      <c r="E119" s="5"/>
      <c r="F119" s="5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1.25" customHeight="1" x14ac:dyDescent="0.3">
      <c r="A120" s="3"/>
      <c r="B120" s="3"/>
      <c r="C120" s="5"/>
      <c r="D120" s="5"/>
      <c r="E120" s="5"/>
      <c r="F120" s="5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1.25" customHeight="1" x14ac:dyDescent="0.3">
      <c r="A121" s="3"/>
      <c r="B121" s="3"/>
      <c r="C121" s="5"/>
      <c r="D121" s="5"/>
      <c r="E121" s="5"/>
      <c r="F121" s="5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1.25" customHeight="1" x14ac:dyDescent="0.3">
      <c r="A122" s="3"/>
      <c r="B122" s="3"/>
      <c r="C122" s="5"/>
      <c r="D122" s="5"/>
      <c r="E122" s="5"/>
      <c r="F122" s="5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1.25" customHeight="1" x14ac:dyDescent="0.3">
      <c r="A123" s="3"/>
      <c r="B123" s="3"/>
      <c r="C123" s="5"/>
      <c r="D123" s="5"/>
      <c r="E123" s="5"/>
      <c r="F123" s="5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1.25" customHeight="1" x14ac:dyDescent="0.3">
      <c r="A124" s="3"/>
      <c r="B124" s="3"/>
      <c r="C124" s="5"/>
      <c r="D124" s="5"/>
      <c r="E124" s="5"/>
      <c r="F124" s="5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1.25" customHeight="1" x14ac:dyDescent="0.3">
      <c r="A125" s="3"/>
      <c r="B125" s="3"/>
      <c r="C125" s="5"/>
      <c r="D125" s="5"/>
      <c r="E125" s="5"/>
      <c r="F125" s="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1.25" customHeight="1" x14ac:dyDescent="0.3">
      <c r="A126" s="3"/>
      <c r="B126" s="3"/>
      <c r="C126" s="5"/>
      <c r="D126" s="5"/>
      <c r="E126" s="5"/>
      <c r="F126" s="5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1.25" customHeight="1" x14ac:dyDescent="0.3">
      <c r="A127" s="3"/>
      <c r="B127" s="3"/>
      <c r="C127" s="5"/>
      <c r="D127" s="5"/>
      <c r="E127" s="5"/>
      <c r="F127" s="5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1.25" customHeight="1" x14ac:dyDescent="0.3">
      <c r="A128" s="3"/>
      <c r="B128" s="3"/>
      <c r="C128" s="5"/>
      <c r="D128" s="5"/>
      <c r="E128" s="5"/>
      <c r="F128" s="5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1.25" customHeight="1" x14ac:dyDescent="0.3">
      <c r="A129" s="3"/>
      <c r="B129" s="3"/>
      <c r="C129" s="5"/>
      <c r="D129" s="5"/>
      <c r="E129" s="5"/>
      <c r="F129" s="5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1.25" customHeight="1" x14ac:dyDescent="0.3">
      <c r="A130" s="3"/>
      <c r="B130" s="3"/>
      <c r="C130" s="5"/>
      <c r="D130" s="5"/>
      <c r="E130" s="5"/>
      <c r="F130" s="5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1.25" customHeight="1" x14ac:dyDescent="0.3">
      <c r="A131" s="3"/>
      <c r="B131" s="3"/>
      <c r="C131" s="5"/>
      <c r="D131" s="5"/>
      <c r="E131" s="5"/>
      <c r="F131" s="5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1.25" customHeight="1" x14ac:dyDescent="0.3">
      <c r="A132" s="3"/>
      <c r="B132" s="3"/>
      <c r="C132" s="5"/>
      <c r="D132" s="5"/>
      <c r="E132" s="5"/>
      <c r="F132" s="5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1.25" customHeight="1" x14ac:dyDescent="0.3">
      <c r="A133" s="3"/>
      <c r="B133" s="3"/>
      <c r="C133" s="5"/>
      <c r="D133" s="5"/>
      <c r="E133" s="5"/>
      <c r="F133" s="5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1.25" customHeight="1" x14ac:dyDescent="0.3">
      <c r="A134" s="3"/>
      <c r="B134" s="3"/>
      <c r="C134" s="5"/>
      <c r="D134" s="5"/>
      <c r="E134" s="5"/>
      <c r="F134" s="5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1.25" customHeight="1" x14ac:dyDescent="0.3">
      <c r="A135" s="3"/>
      <c r="B135" s="3"/>
      <c r="C135" s="5"/>
      <c r="D135" s="5"/>
      <c r="E135" s="5"/>
      <c r="F135" s="5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1.25" customHeight="1" x14ac:dyDescent="0.3">
      <c r="A136" s="3"/>
      <c r="B136" s="3"/>
      <c r="C136" s="5"/>
      <c r="D136" s="5"/>
      <c r="E136" s="5"/>
      <c r="F136" s="5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1.25" customHeight="1" x14ac:dyDescent="0.3">
      <c r="A137" s="3"/>
      <c r="B137" s="3"/>
      <c r="C137" s="5"/>
      <c r="D137" s="5"/>
      <c r="E137" s="5"/>
      <c r="F137" s="5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1.25" customHeight="1" x14ac:dyDescent="0.3">
      <c r="A138" s="3"/>
      <c r="B138" s="3"/>
      <c r="C138" s="5"/>
      <c r="D138" s="5"/>
      <c r="E138" s="5"/>
      <c r="F138" s="5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1.25" customHeight="1" x14ac:dyDescent="0.3">
      <c r="A139" s="3"/>
      <c r="B139" s="3"/>
      <c r="C139" s="5"/>
      <c r="D139" s="5"/>
      <c r="E139" s="5"/>
      <c r="F139" s="5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1.25" customHeight="1" x14ac:dyDescent="0.3">
      <c r="A140" s="3"/>
      <c r="B140" s="3"/>
      <c r="C140" s="5"/>
      <c r="D140" s="5"/>
      <c r="E140" s="5"/>
      <c r="F140" s="5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1.25" customHeight="1" x14ac:dyDescent="0.3">
      <c r="A141" s="3"/>
      <c r="B141" s="3"/>
      <c r="C141" s="5"/>
      <c r="D141" s="5"/>
      <c r="E141" s="5"/>
      <c r="F141" s="5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1.25" customHeight="1" x14ac:dyDescent="0.3">
      <c r="A142" s="3"/>
      <c r="B142" s="3"/>
      <c r="C142" s="5"/>
      <c r="D142" s="5"/>
      <c r="E142" s="5"/>
      <c r="F142" s="5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1.25" customHeight="1" x14ac:dyDescent="0.3">
      <c r="A143" s="3"/>
      <c r="B143" s="3"/>
      <c r="C143" s="5"/>
      <c r="D143" s="5"/>
      <c r="E143" s="5"/>
      <c r="F143" s="5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1.25" customHeight="1" x14ac:dyDescent="0.3">
      <c r="A144" s="3"/>
      <c r="B144" s="3"/>
      <c r="C144" s="5"/>
      <c r="D144" s="5"/>
      <c r="E144" s="5"/>
      <c r="F144" s="5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1.25" customHeight="1" x14ac:dyDescent="0.3">
      <c r="A145" s="3"/>
      <c r="B145" s="3"/>
      <c r="C145" s="5"/>
      <c r="D145" s="5"/>
      <c r="E145" s="5"/>
      <c r="F145" s="5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1.25" customHeight="1" x14ac:dyDescent="0.3">
      <c r="A146" s="3"/>
      <c r="B146" s="3"/>
      <c r="C146" s="5"/>
      <c r="D146" s="5"/>
      <c r="E146" s="5"/>
      <c r="F146" s="5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1.25" customHeight="1" x14ac:dyDescent="0.3">
      <c r="A147" s="3"/>
      <c r="B147" s="3"/>
      <c r="C147" s="5"/>
      <c r="D147" s="5"/>
      <c r="E147" s="5"/>
      <c r="F147" s="5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1.25" customHeight="1" x14ac:dyDescent="0.3">
      <c r="A148" s="3"/>
      <c r="B148" s="3"/>
      <c r="C148" s="5"/>
      <c r="D148" s="5"/>
      <c r="E148" s="5"/>
      <c r="F148" s="5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1.25" customHeight="1" x14ac:dyDescent="0.3">
      <c r="A149" s="3"/>
      <c r="B149" s="3"/>
      <c r="C149" s="5"/>
      <c r="D149" s="5"/>
      <c r="E149" s="5"/>
      <c r="F149" s="5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1.25" customHeight="1" x14ac:dyDescent="0.3">
      <c r="A150" s="3"/>
      <c r="B150" s="3"/>
      <c r="C150" s="5"/>
      <c r="D150" s="5"/>
      <c r="E150" s="5"/>
      <c r="F150" s="5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1.25" customHeight="1" x14ac:dyDescent="0.3">
      <c r="A151" s="3"/>
      <c r="B151" s="3"/>
      <c r="C151" s="5"/>
      <c r="D151" s="5"/>
      <c r="E151" s="5"/>
      <c r="F151" s="5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1.25" customHeight="1" x14ac:dyDescent="0.3">
      <c r="A152" s="3"/>
      <c r="B152" s="3"/>
      <c r="C152" s="5"/>
      <c r="D152" s="5"/>
      <c r="E152" s="5"/>
      <c r="F152" s="5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1.25" customHeight="1" x14ac:dyDescent="0.3">
      <c r="A153" s="3"/>
      <c r="B153" s="3"/>
      <c r="C153" s="5"/>
      <c r="D153" s="5"/>
      <c r="E153" s="5"/>
      <c r="F153" s="5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1.25" customHeight="1" x14ac:dyDescent="0.3">
      <c r="A154" s="3"/>
      <c r="B154" s="3"/>
      <c r="C154" s="5"/>
      <c r="D154" s="5"/>
      <c r="E154" s="5"/>
      <c r="F154" s="5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1.25" customHeight="1" x14ac:dyDescent="0.3">
      <c r="A155" s="3"/>
      <c r="B155" s="3"/>
      <c r="C155" s="5"/>
      <c r="D155" s="5"/>
      <c r="E155" s="5"/>
      <c r="F155" s="5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1.25" customHeight="1" x14ac:dyDescent="0.3">
      <c r="A156" s="3"/>
      <c r="B156" s="3"/>
      <c r="C156" s="5"/>
      <c r="D156" s="5"/>
      <c r="E156" s="5"/>
      <c r="F156" s="5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1.25" customHeight="1" x14ac:dyDescent="0.3">
      <c r="A157" s="3"/>
      <c r="B157" s="3"/>
      <c r="C157" s="5"/>
      <c r="D157" s="5"/>
      <c r="E157" s="5"/>
      <c r="F157" s="5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1.25" customHeight="1" x14ac:dyDescent="0.3">
      <c r="A158" s="3"/>
      <c r="B158" s="3"/>
      <c r="C158" s="5"/>
      <c r="D158" s="5"/>
      <c r="E158" s="5"/>
      <c r="F158" s="5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1.25" customHeight="1" x14ac:dyDescent="0.3">
      <c r="A159" s="3"/>
      <c r="B159" s="3"/>
      <c r="C159" s="5"/>
      <c r="D159" s="5"/>
      <c r="E159" s="5"/>
      <c r="F159" s="5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1.25" customHeight="1" x14ac:dyDescent="0.3">
      <c r="A160" s="3"/>
      <c r="B160" s="3"/>
      <c r="C160" s="5"/>
      <c r="D160" s="5"/>
      <c r="E160" s="5"/>
      <c r="F160" s="5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1.25" customHeight="1" x14ac:dyDescent="0.3">
      <c r="A161" s="3"/>
      <c r="B161" s="3"/>
      <c r="C161" s="5"/>
      <c r="D161" s="5"/>
      <c r="E161" s="5"/>
      <c r="F161" s="5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1.25" customHeight="1" x14ac:dyDescent="0.3">
      <c r="A162" s="3"/>
      <c r="B162" s="3"/>
      <c r="C162" s="5"/>
      <c r="D162" s="5"/>
      <c r="E162" s="5"/>
      <c r="F162" s="5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1.25" customHeight="1" x14ac:dyDescent="0.3">
      <c r="A163" s="3"/>
      <c r="B163" s="3"/>
      <c r="C163" s="5"/>
      <c r="D163" s="5"/>
      <c r="E163" s="5"/>
      <c r="F163" s="5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1.25" customHeight="1" x14ac:dyDescent="0.3">
      <c r="A164" s="3"/>
      <c r="B164" s="3"/>
      <c r="C164" s="5"/>
      <c r="D164" s="5"/>
      <c r="E164" s="5"/>
      <c r="F164" s="5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1.25" customHeight="1" x14ac:dyDescent="0.3">
      <c r="A165" s="3"/>
      <c r="B165" s="3"/>
      <c r="C165" s="5"/>
      <c r="D165" s="5"/>
      <c r="E165" s="5"/>
      <c r="F165" s="5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1.25" customHeight="1" x14ac:dyDescent="0.3">
      <c r="A166" s="3"/>
      <c r="B166" s="3"/>
      <c r="C166" s="5"/>
      <c r="D166" s="5"/>
      <c r="E166" s="5"/>
      <c r="F166" s="5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1.25" customHeight="1" x14ac:dyDescent="0.3">
      <c r="A167" s="3"/>
      <c r="B167" s="3"/>
      <c r="C167" s="5"/>
      <c r="D167" s="5"/>
      <c r="E167" s="5"/>
      <c r="F167" s="5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1.25" customHeight="1" x14ac:dyDescent="0.3">
      <c r="A168" s="3"/>
      <c r="B168" s="3"/>
      <c r="C168" s="5"/>
      <c r="D168" s="5"/>
      <c r="E168" s="5"/>
      <c r="F168" s="5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1.25" customHeight="1" x14ac:dyDescent="0.3">
      <c r="A169" s="3"/>
      <c r="B169" s="3"/>
      <c r="C169" s="5"/>
      <c r="D169" s="5"/>
      <c r="E169" s="5"/>
      <c r="F169" s="5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1.25" customHeight="1" x14ac:dyDescent="0.3">
      <c r="A170" s="3"/>
      <c r="B170" s="3"/>
      <c r="C170" s="5"/>
      <c r="D170" s="5"/>
      <c r="E170" s="5"/>
      <c r="F170" s="5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1.25" customHeight="1" x14ac:dyDescent="0.3">
      <c r="A171" s="3"/>
      <c r="B171" s="3"/>
      <c r="C171" s="5"/>
      <c r="D171" s="5"/>
      <c r="E171" s="5"/>
      <c r="F171" s="5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1.25" customHeight="1" x14ac:dyDescent="0.3">
      <c r="A172" s="3"/>
      <c r="B172" s="3"/>
      <c r="C172" s="5"/>
      <c r="D172" s="5"/>
      <c r="E172" s="5"/>
      <c r="F172" s="5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1.25" customHeight="1" x14ac:dyDescent="0.3">
      <c r="A173" s="3"/>
      <c r="B173" s="3"/>
      <c r="C173" s="5"/>
      <c r="D173" s="5"/>
      <c r="E173" s="5"/>
      <c r="F173" s="5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1.25" customHeight="1" x14ac:dyDescent="0.3">
      <c r="A174" s="3"/>
      <c r="B174" s="3"/>
      <c r="C174" s="5"/>
      <c r="D174" s="5"/>
      <c r="E174" s="5"/>
      <c r="F174" s="5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1.25" customHeight="1" x14ac:dyDescent="0.3">
      <c r="A175" s="3"/>
      <c r="B175" s="3"/>
      <c r="C175" s="5"/>
      <c r="D175" s="5"/>
      <c r="E175" s="5"/>
      <c r="F175" s="5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1.25" customHeight="1" x14ac:dyDescent="0.3">
      <c r="A176" s="3"/>
      <c r="B176" s="3"/>
      <c r="C176" s="5"/>
      <c r="D176" s="5"/>
      <c r="E176" s="5"/>
      <c r="F176" s="5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1.25" customHeight="1" x14ac:dyDescent="0.3">
      <c r="A177" s="3"/>
      <c r="B177" s="3"/>
      <c r="C177" s="5"/>
      <c r="D177" s="5"/>
      <c r="E177" s="5"/>
      <c r="F177" s="5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1.25" customHeight="1" x14ac:dyDescent="0.3">
      <c r="A178" s="3"/>
      <c r="B178" s="3"/>
      <c r="C178" s="5"/>
      <c r="D178" s="5"/>
      <c r="E178" s="5"/>
      <c r="F178" s="5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1.25" customHeight="1" x14ac:dyDescent="0.3">
      <c r="A179" s="3"/>
      <c r="B179" s="3"/>
      <c r="C179" s="5"/>
      <c r="D179" s="5"/>
      <c r="E179" s="5"/>
      <c r="F179" s="5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1.25" customHeight="1" x14ac:dyDescent="0.3">
      <c r="A180" s="3"/>
      <c r="B180" s="3"/>
      <c r="C180" s="5"/>
      <c r="D180" s="5"/>
      <c r="E180" s="5"/>
      <c r="F180" s="5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1.25" customHeight="1" x14ac:dyDescent="0.3">
      <c r="A181" s="3"/>
      <c r="B181" s="3"/>
      <c r="C181" s="5"/>
      <c r="D181" s="5"/>
      <c r="E181" s="5"/>
      <c r="F181" s="5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1.25" customHeight="1" x14ac:dyDescent="0.3">
      <c r="A182" s="3"/>
      <c r="B182" s="3"/>
      <c r="C182" s="5"/>
      <c r="D182" s="5"/>
      <c r="E182" s="5"/>
      <c r="F182" s="5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1.25" customHeight="1" x14ac:dyDescent="0.3">
      <c r="A183" s="3"/>
      <c r="B183" s="3"/>
      <c r="C183" s="5"/>
      <c r="D183" s="5"/>
      <c r="E183" s="5"/>
      <c r="F183" s="5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1.25" customHeight="1" x14ac:dyDescent="0.3">
      <c r="A184" s="3"/>
      <c r="B184" s="3"/>
      <c r="C184" s="5"/>
      <c r="D184" s="5"/>
      <c r="E184" s="5"/>
      <c r="F184" s="5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1.25" customHeight="1" x14ac:dyDescent="0.3">
      <c r="A185" s="3"/>
      <c r="B185" s="3"/>
      <c r="C185" s="5"/>
      <c r="D185" s="5"/>
      <c r="E185" s="5"/>
      <c r="F185" s="5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1.25" customHeight="1" x14ac:dyDescent="0.3">
      <c r="A186" s="3"/>
      <c r="B186" s="3"/>
      <c r="C186" s="5"/>
      <c r="D186" s="5"/>
      <c r="E186" s="5"/>
      <c r="F186" s="5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1.25" customHeight="1" x14ac:dyDescent="0.3">
      <c r="A187" s="3"/>
      <c r="B187" s="3"/>
      <c r="C187" s="5"/>
      <c r="D187" s="5"/>
      <c r="E187" s="5"/>
      <c r="F187" s="5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1.25" customHeight="1" x14ac:dyDescent="0.3">
      <c r="A188" s="3"/>
      <c r="B188" s="3"/>
      <c r="C188" s="5"/>
      <c r="D188" s="5"/>
      <c r="E188" s="5"/>
      <c r="F188" s="5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1.25" customHeight="1" x14ac:dyDescent="0.3">
      <c r="A189" s="3"/>
      <c r="B189" s="3"/>
      <c r="C189" s="5"/>
      <c r="D189" s="5"/>
      <c r="E189" s="5"/>
      <c r="F189" s="5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1.25" customHeight="1" x14ac:dyDescent="0.3">
      <c r="A190" s="3"/>
      <c r="B190" s="3"/>
      <c r="C190" s="5"/>
      <c r="D190" s="5"/>
      <c r="E190" s="5"/>
      <c r="F190" s="5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1.25" customHeight="1" x14ac:dyDescent="0.3">
      <c r="A191" s="3"/>
      <c r="B191" s="3"/>
      <c r="C191" s="5"/>
      <c r="D191" s="5"/>
      <c r="E191" s="5"/>
      <c r="F191" s="5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1.25" customHeight="1" x14ac:dyDescent="0.3">
      <c r="A192" s="3"/>
      <c r="B192" s="3"/>
      <c r="C192" s="5"/>
      <c r="D192" s="5"/>
      <c r="E192" s="5"/>
      <c r="F192" s="5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1.25" customHeight="1" x14ac:dyDescent="0.3">
      <c r="A193" s="3"/>
      <c r="B193" s="3"/>
      <c r="C193" s="5"/>
      <c r="D193" s="5"/>
      <c r="E193" s="5"/>
      <c r="F193" s="5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1.25" customHeight="1" x14ac:dyDescent="0.3">
      <c r="A194" s="3"/>
      <c r="B194" s="3"/>
      <c r="C194" s="5"/>
      <c r="D194" s="5"/>
      <c r="E194" s="5"/>
      <c r="F194" s="5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1.25" customHeight="1" x14ac:dyDescent="0.3">
      <c r="A195" s="3"/>
      <c r="B195" s="3"/>
      <c r="C195" s="5"/>
      <c r="D195" s="5"/>
      <c r="E195" s="5"/>
      <c r="F195" s="5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1.25" customHeight="1" x14ac:dyDescent="0.3">
      <c r="A196" s="3"/>
      <c r="B196" s="3"/>
      <c r="C196" s="5"/>
      <c r="D196" s="5"/>
      <c r="E196" s="5"/>
      <c r="F196" s="5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1.25" customHeight="1" x14ac:dyDescent="0.3">
      <c r="A197" s="3"/>
      <c r="B197" s="3"/>
      <c r="C197" s="5"/>
      <c r="D197" s="5"/>
      <c r="E197" s="5"/>
      <c r="F197" s="5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1.25" customHeight="1" x14ac:dyDescent="0.3">
      <c r="A198" s="3"/>
      <c r="B198" s="3"/>
      <c r="C198" s="5"/>
      <c r="D198" s="5"/>
      <c r="E198" s="5"/>
      <c r="F198" s="5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1.25" customHeight="1" x14ac:dyDescent="0.3">
      <c r="A199" s="3"/>
      <c r="B199" s="3"/>
      <c r="C199" s="5"/>
      <c r="D199" s="5"/>
      <c r="E199" s="5"/>
      <c r="F199" s="5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1.25" customHeight="1" x14ac:dyDescent="0.3">
      <c r="A200" s="3"/>
      <c r="B200" s="3"/>
      <c r="C200" s="5"/>
      <c r="D200" s="5"/>
      <c r="E200" s="5"/>
      <c r="F200" s="5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1.25" customHeight="1" x14ac:dyDescent="0.3">
      <c r="A201" s="3"/>
      <c r="B201" s="3"/>
      <c r="C201" s="5"/>
      <c r="D201" s="5"/>
      <c r="E201" s="5"/>
      <c r="F201" s="5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1.25" customHeight="1" x14ac:dyDescent="0.3">
      <c r="A202" s="3"/>
      <c r="B202" s="3"/>
      <c r="C202" s="5"/>
      <c r="D202" s="5"/>
      <c r="E202" s="5"/>
      <c r="F202" s="5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1.25" customHeight="1" x14ac:dyDescent="0.3">
      <c r="A203" s="3"/>
      <c r="B203" s="3"/>
      <c r="C203" s="5"/>
      <c r="D203" s="5"/>
      <c r="E203" s="5"/>
      <c r="F203" s="5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1.25" customHeight="1" x14ac:dyDescent="0.3">
      <c r="A204" s="3"/>
      <c r="B204" s="3"/>
      <c r="C204" s="5"/>
      <c r="D204" s="5"/>
      <c r="E204" s="5"/>
      <c r="F204" s="5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1.25" customHeight="1" x14ac:dyDescent="0.3">
      <c r="A205" s="3"/>
      <c r="B205" s="3"/>
      <c r="C205" s="5"/>
      <c r="D205" s="5"/>
      <c r="E205" s="5"/>
      <c r="F205" s="5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1.25" customHeight="1" x14ac:dyDescent="0.3">
      <c r="A206" s="3"/>
      <c r="B206" s="3"/>
      <c r="C206" s="5"/>
      <c r="D206" s="5"/>
      <c r="E206" s="5"/>
      <c r="F206" s="5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1.25" customHeight="1" x14ac:dyDescent="0.3">
      <c r="A207" s="3"/>
      <c r="B207" s="3"/>
      <c r="C207" s="5"/>
      <c r="D207" s="5"/>
      <c r="E207" s="5"/>
      <c r="F207" s="5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1.25" customHeight="1" x14ac:dyDescent="0.3">
      <c r="A208" s="3"/>
      <c r="B208" s="3"/>
      <c r="C208" s="5"/>
      <c r="D208" s="5"/>
      <c r="E208" s="5"/>
      <c r="F208" s="5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1.25" customHeight="1" x14ac:dyDescent="0.3">
      <c r="A209" s="3"/>
      <c r="B209" s="3"/>
      <c r="C209" s="5"/>
      <c r="D209" s="5"/>
      <c r="E209" s="5"/>
      <c r="F209" s="5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1.25" customHeight="1" x14ac:dyDescent="0.3">
      <c r="A210" s="3"/>
      <c r="B210" s="3"/>
      <c r="C210" s="5"/>
      <c r="D210" s="5"/>
      <c r="E210" s="5"/>
      <c r="F210" s="5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1.25" customHeight="1" x14ac:dyDescent="0.3">
      <c r="A211" s="3"/>
      <c r="B211" s="3"/>
      <c r="C211" s="5"/>
      <c r="D211" s="5"/>
      <c r="E211" s="5"/>
      <c r="F211" s="5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1.25" customHeight="1" x14ac:dyDescent="0.3">
      <c r="A212" s="3"/>
      <c r="B212" s="3"/>
      <c r="C212" s="5"/>
      <c r="D212" s="5"/>
      <c r="E212" s="5"/>
      <c r="F212" s="5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.25" customHeight="1" x14ac:dyDescent="0.3">
      <c r="A213" s="3"/>
      <c r="B213" s="3"/>
      <c r="C213" s="5"/>
      <c r="D213" s="5"/>
      <c r="E213" s="5"/>
      <c r="F213" s="5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1.25" customHeight="1" x14ac:dyDescent="0.3">
      <c r="A214" s="3"/>
      <c r="B214" s="3"/>
      <c r="C214" s="5"/>
      <c r="D214" s="5"/>
      <c r="E214" s="5"/>
      <c r="F214" s="5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1.25" customHeight="1" x14ac:dyDescent="0.3">
      <c r="A215" s="3"/>
      <c r="B215" s="3"/>
      <c r="C215" s="5"/>
      <c r="D215" s="5"/>
      <c r="E215" s="5"/>
      <c r="F215" s="5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1.25" customHeight="1" x14ac:dyDescent="0.3">
      <c r="A216" s="3"/>
      <c r="B216" s="3"/>
      <c r="C216" s="5"/>
      <c r="D216" s="5"/>
      <c r="E216" s="5"/>
      <c r="F216" s="5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1.25" customHeight="1" x14ac:dyDescent="0.3">
      <c r="A217" s="3"/>
      <c r="B217" s="3"/>
      <c r="C217" s="5"/>
      <c r="D217" s="5"/>
      <c r="E217" s="5"/>
      <c r="F217" s="5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1.25" customHeight="1" x14ac:dyDescent="0.3">
      <c r="A218" s="3"/>
      <c r="B218" s="3"/>
      <c r="C218" s="5"/>
      <c r="D218" s="5"/>
      <c r="E218" s="5"/>
      <c r="F218" s="5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1.25" customHeight="1" x14ac:dyDescent="0.3">
      <c r="A219" s="3"/>
      <c r="B219" s="3"/>
      <c r="C219" s="5"/>
      <c r="D219" s="5"/>
      <c r="E219" s="5"/>
      <c r="F219" s="5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1.25" customHeight="1" x14ac:dyDescent="0.3">
      <c r="A220" s="3"/>
      <c r="B220" s="3"/>
      <c r="C220" s="5"/>
      <c r="D220" s="5"/>
      <c r="E220" s="5"/>
      <c r="F220" s="5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1.25" customHeight="1" x14ac:dyDescent="0.3">
      <c r="A221" s="3"/>
      <c r="B221" s="3"/>
      <c r="C221" s="5"/>
      <c r="D221" s="5"/>
      <c r="E221" s="5"/>
      <c r="F221" s="5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1.25" customHeight="1" x14ac:dyDescent="0.3">
      <c r="A222" s="3"/>
      <c r="B222" s="3"/>
      <c r="C222" s="5"/>
      <c r="D222" s="5"/>
      <c r="E222" s="5"/>
      <c r="F222" s="5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1.25" customHeight="1" x14ac:dyDescent="0.3">
      <c r="A223" s="3"/>
      <c r="B223" s="3"/>
      <c r="C223" s="5"/>
      <c r="D223" s="5"/>
      <c r="E223" s="5"/>
      <c r="F223" s="5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1.25" customHeight="1" x14ac:dyDescent="0.3">
      <c r="A224" s="3"/>
      <c r="B224" s="3"/>
      <c r="C224" s="5"/>
      <c r="D224" s="5"/>
      <c r="E224" s="5"/>
      <c r="F224" s="5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1.25" customHeight="1" x14ac:dyDescent="0.3">
      <c r="A225" s="3"/>
      <c r="B225" s="3"/>
      <c r="C225" s="5"/>
      <c r="D225" s="5"/>
      <c r="E225" s="5"/>
      <c r="F225" s="5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1.25" customHeight="1" x14ac:dyDescent="0.3">
      <c r="A226" s="3"/>
      <c r="B226" s="3"/>
      <c r="C226" s="5"/>
      <c r="D226" s="5"/>
      <c r="E226" s="5"/>
      <c r="F226" s="5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1.25" customHeight="1" x14ac:dyDescent="0.3">
      <c r="A227" s="3"/>
      <c r="B227" s="3"/>
      <c r="C227" s="5"/>
      <c r="D227" s="5"/>
      <c r="E227" s="5"/>
      <c r="F227" s="5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1.25" customHeight="1" x14ac:dyDescent="0.3">
      <c r="A228" s="3"/>
      <c r="B228" s="3"/>
      <c r="C228" s="5"/>
      <c r="D228" s="5"/>
      <c r="E228" s="5"/>
      <c r="F228" s="5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1.25" customHeight="1" x14ac:dyDescent="0.3">
      <c r="A229" s="3"/>
      <c r="B229" s="3"/>
      <c r="C229" s="5"/>
      <c r="D229" s="5"/>
      <c r="E229" s="5"/>
      <c r="F229" s="5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1.25" customHeight="1" x14ac:dyDescent="0.3">
      <c r="A230" s="3"/>
      <c r="B230" s="3"/>
      <c r="C230" s="5"/>
      <c r="D230" s="5"/>
      <c r="E230" s="5"/>
      <c r="F230" s="5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1.25" customHeight="1" x14ac:dyDescent="0.3">
      <c r="A231" s="3"/>
      <c r="B231" s="3"/>
      <c r="C231" s="5"/>
      <c r="D231" s="5"/>
      <c r="E231" s="5"/>
      <c r="F231" s="5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1.25" customHeight="1" x14ac:dyDescent="0.3">
      <c r="A232" s="3"/>
      <c r="B232" s="3"/>
      <c r="C232" s="5"/>
      <c r="D232" s="5"/>
      <c r="E232" s="5"/>
      <c r="F232" s="5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1.25" customHeight="1" x14ac:dyDescent="0.3">
      <c r="A233" s="3"/>
      <c r="B233" s="3"/>
      <c r="C233" s="5"/>
      <c r="D233" s="5"/>
      <c r="E233" s="5"/>
      <c r="F233" s="5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1.25" customHeight="1" x14ac:dyDescent="0.3">
      <c r="A234" s="3"/>
      <c r="B234" s="3"/>
      <c r="C234" s="5"/>
      <c r="D234" s="5"/>
      <c r="E234" s="5"/>
      <c r="F234" s="5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1.25" customHeight="1" x14ac:dyDescent="0.3">
      <c r="A235" s="3"/>
      <c r="B235" s="3"/>
      <c r="C235" s="5"/>
      <c r="D235" s="5"/>
      <c r="E235" s="5"/>
      <c r="F235" s="5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1.25" customHeight="1" x14ac:dyDescent="0.3">
      <c r="A236" s="3"/>
      <c r="B236" s="3"/>
      <c r="C236" s="5"/>
      <c r="D236" s="5"/>
      <c r="E236" s="5"/>
      <c r="F236" s="5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1.25" customHeight="1" x14ac:dyDescent="0.3">
      <c r="A237" s="3"/>
      <c r="B237" s="3"/>
      <c r="C237" s="5"/>
      <c r="D237" s="5"/>
      <c r="E237" s="5"/>
      <c r="F237" s="5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1.25" customHeight="1" x14ac:dyDescent="0.3">
      <c r="A238" s="3"/>
      <c r="B238" s="3"/>
      <c r="C238" s="5"/>
      <c r="D238" s="5"/>
      <c r="E238" s="5"/>
      <c r="F238" s="5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1.25" customHeight="1" x14ac:dyDescent="0.3">
      <c r="A239" s="3"/>
      <c r="B239" s="3"/>
      <c r="C239" s="5"/>
      <c r="D239" s="5"/>
      <c r="E239" s="5"/>
      <c r="F239" s="5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1.25" customHeight="1" x14ac:dyDescent="0.3">
      <c r="A240" s="3"/>
      <c r="B240" s="3"/>
      <c r="C240" s="5"/>
      <c r="D240" s="5"/>
      <c r="E240" s="5"/>
      <c r="F240" s="5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1.25" customHeight="1" x14ac:dyDescent="0.3">
      <c r="A241" s="3"/>
      <c r="B241" s="3"/>
      <c r="C241" s="5"/>
      <c r="D241" s="5"/>
      <c r="E241" s="5"/>
      <c r="F241" s="5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1.25" customHeight="1" x14ac:dyDescent="0.3">
      <c r="A242" s="3"/>
      <c r="B242" s="3"/>
      <c r="C242" s="5"/>
      <c r="D242" s="5"/>
      <c r="E242" s="5"/>
      <c r="F242" s="5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1.25" customHeight="1" x14ac:dyDescent="0.3">
      <c r="A243" s="3"/>
      <c r="B243" s="3"/>
      <c r="C243" s="5"/>
      <c r="D243" s="5"/>
      <c r="E243" s="5"/>
      <c r="F243" s="5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1.25" customHeight="1" x14ac:dyDescent="0.3">
      <c r="A244" s="3"/>
      <c r="B244" s="3"/>
      <c r="C244" s="5"/>
      <c r="D244" s="5"/>
      <c r="E244" s="5"/>
      <c r="F244" s="5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1.25" customHeight="1" x14ac:dyDescent="0.3">
      <c r="A245" s="3"/>
      <c r="B245" s="3"/>
      <c r="C245" s="5"/>
      <c r="D245" s="5"/>
      <c r="E245" s="5"/>
      <c r="F245" s="5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1.25" customHeight="1" x14ac:dyDescent="0.3">
      <c r="A246" s="3"/>
      <c r="B246" s="3"/>
      <c r="C246" s="5"/>
      <c r="D246" s="5"/>
      <c r="E246" s="5"/>
      <c r="F246" s="5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1.25" customHeight="1" x14ac:dyDescent="0.3">
      <c r="A247" s="3"/>
      <c r="B247" s="3"/>
      <c r="C247" s="5"/>
      <c r="D247" s="5"/>
      <c r="E247" s="5"/>
      <c r="F247" s="5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1.25" customHeight="1" x14ac:dyDescent="0.3">
      <c r="A248" s="3"/>
      <c r="B248" s="3"/>
      <c r="C248" s="5"/>
      <c r="D248" s="5"/>
      <c r="E248" s="5"/>
      <c r="F248" s="5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1.25" customHeight="1" x14ac:dyDescent="0.3">
      <c r="A249" s="3"/>
      <c r="B249" s="3"/>
      <c r="C249" s="5"/>
      <c r="D249" s="5"/>
      <c r="E249" s="5"/>
      <c r="F249" s="5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1.25" customHeight="1" x14ac:dyDescent="0.3">
      <c r="A250" s="3"/>
      <c r="B250" s="3"/>
      <c r="C250" s="5"/>
      <c r="D250" s="5"/>
      <c r="E250" s="5"/>
      <c r="F250" s="5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1.25" customHeight="1" x14ac:dyDescent="0.3">
      <c r="A251" s="3"/>
      <c r="B251" s="3"/>
      <c r="C251" s="5"/>
      <c r="D251" s="5"/>
      <c r="E251" s="5"/>
      <c r="F251" s="5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1.25" customHeight="1" x14ac:dyDescent="0.3">
      <c r="A252" s="3"/>
      <c r="B252" s="3"/>
      <c r="C252" s="5"/>
      <c r="D252" s="5"/>
      <c r="E252" s="5"/>
      <c r="F252" s="5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1.25" customHeight="1" x14ac:dyDescent="0.3">
      <c r="A253" s="3"/>
      <c r="B253" s="3"/>
      <c r="C253" s="5"/>
      <c r="D253" s="5"/>
      <c r="E253" s="5"/>
      <c r="F253" s="5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1.25" customHeight="1" x14ac:dyDescent="0.3">
      <c r="A254" s="3"/>
      <c r="B254" s="3"/>
      <c r="C254" s="5"/>
      <c r="D254" s="5"/>
      <c r="E254" s="5"/>
      <c r="F254" s="5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1.25" customHeight="1" x14ac:dyDescent="0.3">
      <c r="A255" s="3"/>
      <c r="B255" s="3"/>
      <c r="C255" s="5"/>
      <c r="D255" s="5"/>
      <c r="E255" s="5"/>
      <c r="F255" s="5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1.25" customHeight="1" x14ac:dyDescent="0.3">
      <c r="A256" s="3"/>
      <c r="B256" s="3"/>
      <c r="C256" s="5"/>
      <c r="D256" s="5"/>
      <c r="E256" s="5"/>
      <c r="F256" s="5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1.25" customHeight="1" x14ac:dyDescent="0.3">
      <c r="A257" s="3"/>
      <c r="B257" s="3"/>
      <c r="C257" s="5"/>
      <c r="D257" s="5"/>
      <c r="E257" s="5"/>
      <c r="F257" s="5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1.25" customHeight="1" x14ac:dyDescent="0.3">
      <c r="A258" s="3"/>
      <c r="B258" s="3"/>
      <c r="C258" s="5"/>
      <c r="D258" s="5"/>
      <c r="E258" s="5"/>
      <c r="F258" s="5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1.25" customHeight="1" x14ac:dyDescent="0.3">
      <c r="A259" s="3"/>
      <c r="B259" s="3"/>
      <c r="C259" s="5"/>
      <c r="D259" s="5"/>
      <c r="E259" s="5"/>
      <c r="F259" s="5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1.25" customHeight="1" x14ac:dyDescent="0.3">
      <c r="A260" s="3"/>
      <c r="B260" s="3"/>
      <c r="C260" s="5"/>
      <c r="D260" s="5"/>
      <c r="E260" s="5"/>
      <c r="F260" s="5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1.25" customHeight="1" x14ac:dyDescent="0.3">
      <c r="A261" s="3"/>
      <c r="B261" s="3"/>
      <c r="C261" s="5"/>
      <c r="D261" s="5"/>
      <c r="E261" s="5"/>
      <c r="F261" s="5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1.25" customHeight="1" x14ac:dyDescent="0.3">
      <c r="A262" s="3"/>
      <c r="B262" s="3"/>
      <c r="C262" s="5"/>
      <c r="D262" s="5"/>
      <c r="E262" s="5"/>
      <c r="F262" s="5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1.25" customHeight="1" x14ac:dyDescent="0.3">
      <c r="A263" s="3"/>
      <c r="B263" s="3"/>
      <c r="C263" s="5"/>
      <c r="D263" s="5"/>
      <c r="E263" s="5"/>
      <c r="F263" s="5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1.25" customHeight="1" x14ac:dyDescent="0.3">
      <c r="A264" s="3"/>
      <c r="B264" s="3"/>
      <c r="C264" s="5"/>
      <c r="D264" s="5"/>
      <c r="E264" s="5"/>
      <c r="F264" s="5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1.25" customHeight="1" x14ac:dyDescent="0.3">
      <c r="A265" s="3"/>
      <c r="B265" s="3"/>
      <c r="C265" s="5"/>
      <c r="D265" s="5"/>
      <c r="E265" s="5"/>
      <c r="F265" s="5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1.25" customHeight="1" x14ac:dyDescent="0.3">
      <c r="A266" s="3"/>
      <c r="B266" s="3"/>
      <c r="C266" s="5"/>
      <c r="D266" s="5"/>
      <c r="E266" s="5"/>
      <c r="F266" s="5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1.25" customHeight="1" x14ac:dyDescent="0.3">
      <c r="A267" s="3"/>
      <c r="B267" s="3"/>
      <c r="C267" s="5"/>
      <c r="D267" s="5"/>
      <c r="E267" s="5"/>
      <c r="F267" s="5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1.25" customHeight="1" x14ac:dyDescent="0.3">
      <c r="A268" s="3"/>
      <c r="B268" s="3"/>
      <c r="C268" s="5"/>
      <c r="D268" s="5"/>
      <c r="E268" s="5"/>
      <c r="F268" s="5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1.25" customHeight="1" x14ac:dyDescent="0.3">
      <c r="A269" s="3"/>
      <c r="B269" s="3"/>
      <c r="C269" s="5"/>
      <c r="D269" s="5"/>
      <c r="E269" s="5"/>
      <c r="F269" s="5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1.25" customHeight="1" x14ac:dyDescent="0.3">
      <c r="A270" s="3"/>
      <c r="B270" s="3"/>
      <c r="C270" s="5"/>
      <c r="D270" s="5"/>
      <c r="E270" s="5"/>
      <c r="F270" s="5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1.25" customHeight="1" x14ac:dyDescent="0.3">
      <c r="A271" s="3"/>
      <c r="B271" s="3"/>
      <c r="C271" s="5"/>
      <c r="D271" s="5"/>
      <c r="E271" s="5"/>
      <c r="F271" s="5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1.25" customHeight="1" x14ac:dyDescent="0.3">
      <c r="A272" s="3"/>
      <c r="B272" s="3"/>
      <c r="C272" s="5"/>
      <c r="D272" s="5"/>
      <c r="E272" s="5"/>
      <c r="F272" s="5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1.25" customHeight="1" x14ac:dyDescent="0.3">
      <c r="A273" s="3"/>
      <c r="B273" s="3"/>
      <c r="C273" s="5"/>
      <c r="D273" s="5"/>
      <c r="E273" s="5"/>
      <c r="F273" s="5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1.25" customHeight="1" x14ac:dyDescent="0.3">
      <c r="A274" s="3"/>
      <c r="B274" s="3"/>
      <c r="C274" s="5"/>
      <c r="D274" s="5"/>
      <c r="E274" s="5"/>
      <c r="F274" s="5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1.25" customHeight="1" x14ac:dyDescent="0.3">
      <c r="A275" s="3"/>
      <c r="B275" s="3"/>
      <c r="C275" s="5"/>
      <c r="D275" s="5"/>
      <c r="E275" s="5"/>
      <c r="F275" s="5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1.25" customHeight="1" x14ac:dyDescent="0.3">
      <c r="A276" s="3"/>
      <c r="B276" s="3"/>
      <c r="C276" s="5"/>
      <c r="D276" s="5"/>
      <c r="E276" s="5"/>
      <c r="F276" s="5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1.25" customHeight="1" x14ac:dyDescent="0.3">
      <c r="A277" s="3"/>
      <c r="B277" s="3"/>
      <c r="C277" s="5"/>
      <c r="D277" s="5"/>
      <c r="E277" s="5"/>
      <c r="F277" s="5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1.25" customHeight="1" x14ac:dyDescent="0.3">
      <c r="A278" s="3"/>
      <c r="B278" s="3"/>
      <c r="C278" s="5"/>
      <c r="D278" s="5"/>
      <c r="E278" s="5"/>
      <c r="F278" s="5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1.25" customHeight="1" x14ac:dyDescent="0.3">
      <c r="A279" s="3"/>
      <c r="B279" s="3"/>
      <c r="C279" s="5"/>
      <c r="D279" s="5"/>
      <c r="E279" s="5"/>
      <c r="F279" s="5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1.25" customHeight="1" x14ac:dyDescent="0.3">
      <c r="A280" s="3"/>
      <c r="B280" s="3"/>
      <c r="C280" s="5"/>
      <c r="D280" s="5"/>
      <c r="E280" s="5"/>
      <c r="F280" s="5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1.25" customHeight="1" x14ac:dyDescent="0.3">
      <c r="A281" s="3"/>
      <c r="B281" s="3"/>
      <c r="C281" s="5"/>
      <c r="D281" s="5"/>
      <c r="E281" s="5"/>
      <c r="F281" s="5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1.25" customHeight="1" x14ac:dyDescent="0.3">
      <c r="A282" s="3"/>
      <c r="B282" s="3"/>
      <c r="C282" s="5"/>
      <c r="D282" s="5"/>
      <c r="E282" s="5"/>
      <c r="F282" s="5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1.25" customHeight="1" x14ac:dyDescent="0.3">
      <c r="A283" s="3"/>
      <c r="B283" s="3"/>
      <c r="C283" s="5"/>
      <c r="D283" s="5"/>
      <c r="E283" s="5"/>
      <c r="F283" s="5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1.25" customHeight="1" x14ac:dyDescent="0.3">
      <c r="A284" s="3"/>
      <c r="B284" s="3"/>
      <c r="C284" s="5"/>
      <c r="D284" s="5"/>
      <c r="E284" s="5"/>
      <c r="F284" s="5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1.25" customHeight="1" x14ac:dyDescent="0.3">
      <c r="A285" s="3"/>
      <c r="B285" s="3"/>
      <c r="C285" s="5"/>
      <c r="D285" s="5"/>
      <c r="E285" s="5"/>
      <c r="F285" s="5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1.25" customHeight="1" x14ac:dyDescent="0.3">
      <c r="A286" s="3"/>
      <c r="B286" s="3"/>
      <c r="C286" s="5"/>
      <c r="D286" s="5"/>
      <c r="E286" s="5"/>
      <c r="F286" s="5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1.25" customHeight="1" x14ac:dyDescent="0.3">
      <c r="A287" s="3"/>
      <c r="B287" s="3"/>
      <c r="C287" s="5"/>
      <c r="D287" s="5"/>
      <c r="E287" s="5"/>
      <c r="F287" s="5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1.25" customHeight="1" x14ac:dyDescent="0.3">
      <c r="A288" s="3"/>
      <c r="B288" s="3"/>
      <c r="C288" s="5"/>
      <c r="D288" s="5"/>
      <c r="E288" s="5"/>
      <c r="F288" s="5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1.25" customHeight="1" x14ac:dyDescent="0.3">
      <c r="A289" s="3"/>
      <c r="B289" s="3"/>
      <c r="C289" s="5"/>
      <c r="D289" s="5"/>
      <c r="E289" s="5"/>
      <c r="F289" s="5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1.25" customHeight="1" x14ac:dyDescent="0.3">
      <c r="A290" s="3"/>
      <c r="B290" s="3"/>
      <c r="C290" s="5"/>
      <c r="D290" s="5"/>
      <c r="E290" s="5"/>
      <c r="F290" s="5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1.25" customHeight="1" x14ac:dyDescent="0.3">
      <c r="A291" s="3"/>
      <c r="B291" s="3"/>
      <c r="C291" s="5"/>
      <c r="D291" s="5"/>
      <c r="E291" s="5"/>
      <c r="F291" s="5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1.25" customHeight="1" x14ac:dyDescent="0.3">
      <c r="A292" s="3"/>
      <c r="B292" s="3"/>
      <c r="C292" s="5"/>
      <c r="D292" s="5"/>
      <c r="E292" s="5"/>
      <c r="F292" s="5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1.25" customHeight="1" x14ac:dyDescent="0.3">
      <c r="A293" s="3"/>
      <c r="B293" s="3"/>
      <c r="C293" s="5"/>
      <c r="D293" s="5"/>
      <c r="E293" s="5"/>
      <c r="F293" s="5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1.25" customHeight="1" x14ac:dyDescent="0.3">
      <c r="A294" s="3"/>
      <c r="B294" s="3"/>
      <c r="C294" s="5"/>
      <c r="D294" s="5"/>
      <c r="E294" s="5"/>
      <c r="F294" s="5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1.25" customHeight="1" x14ac:dyDescent="0.3">
      <c r="A295" s="3"/>
      <c r="B295" s="3"/>
      <c r="C295" s="5"/>
      <c r="D295" s="5"/>
      <c r="E295" s="5"/>
      <c r="F295" s="5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1.25" customHeight="1" x14ac:dyDescent="0.3">
      <c r="A296" s="3"/>
      <c r="B296" s="3"/>
      <c r="C296" s="5"/>
      <c r="D296" s="5"/>
      <c r="E296" s="5"/>
      <c r="F296" s="5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1.25" customHeight="1" x14ac:dyDescent="0.3">
      <c r="A297" s="3"/>
      <c r="B297" s="3"/>
      <c r="C297" s="5"/>
      <c r="D297" s="5"/>
      <c r="E297" s="5"/>
      <c r="F297" s="5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1.25" customHeight="1" x14ac:dyDescent="0.3">
      <c r="A298" s="3"/>
      <c r="B298" s="3"/>
      <c r="C298" s="5"/>
      <c r="D298" s="5"/>
      <c r="E298" s="5"/>
      <c r="F298" s="5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1.25" customHeight="1" x14ac:dyDescent="0.3">
      <c r="A299" s="3"/>
      <c r="B299" s="3"/>
      <c r="C299" s="5"/>
      <c r="D299" s="5"/>
      <c r="E299" s="5"/>
      <c r="F299" s="5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1.25" customHeight="1" x14ac:dyDescent="0.3">
      <c r="A300" s="3"/>
      <c r="B300" s="3"/>
      <c r="C300" s="5"/>
      <c r="D300" s="5"/>
      <c r="E300" s="5"/>
      <c r="F300" s="5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1.25" customHeight="1" x14ac:dyDescent="0.3">
      <c r="A301" s="3"/>
      <c r="B301" s="3"/>
      <c r="C301" s="5"/>
      <c r="D301" s="5"/>
      <c r="E301" s="5"/>
      <c r="F301" s="5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1.25" customHeight="1" x14ac:dyDescent="0.3">
      <c r="A302" s="3"/>
      <c r="B302" s="3"/>
      <c r="C302" s="5"/>
      <c r="D302" s="5"/>
      <c r="E302" s="5"/>
      <c r="F302" s="5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1.25" customHeight="1" x14ac:dyDescent="0.3">
      <c r="A303" s="3"/>
      <c r="B303" s="3"/>
      <c r="C303" s="5"/>
      <c r="D303" s="5"/>
      <c r="E303" s="5"/>
      <c r="F303" s="5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1.25" customHeight="1" x14ac:dyDescent="0.3">
      <c r="A304" s="3"/>
      <c r="B304" s="3"/>
      <c r="C304" s="5"/>
      <c r="D304" s="5"/>
      <c r="E304" s="5"/>
      <c r="F304" s="5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1.25" customHeight="1" x14ac:dyDescent="0.3">
      <c r="A305" s="3"/>
      <c r="B305" s="3"/>
      <c r="C305" s="5"/>
      <c r="D305" s="5"/>
      <c r="E305" s="5"/>
      <c r="F305" s="5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1.25" customHeight="1" x14ac:dyDescent="0.3">
      <c r="A306" s="3"/>
      <c r="B306" s="3"/>
      <c r="C306" s="5"/>
      <c r="D306" s="5"/>
      <c r="E306" s="5"/>
      <c r="F306" s="5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1.25" customHeight="1" x14ac:dyDescent="0.3">
      <c r="A307" s="3"/>
      <c r="B307" s="3"/>
      <c r="C307" s="5"/>
      <c r="D307" s="5"/>
      <c r="E307" s="5"/>
      <c r="F307" s="5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1.25" customHeight="1" x14ac:dyDescent="0.3">
      <c r="A308" s="3"/>
      <c r="B308" s="3"/>
      <c r="C308" s="5"/>
      <c r="D308" s="5"/>
      <c r="E308" s="5"/>
      <c r="F308" s="5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1.25" customHeight="1" x14ac:dyDescent="0.3">
      <c r="A309" s="3"/>
      <c r="B309" s="3"/>
      <c r="C309" s="5"/>
      <c r="D309" s="5"/>
      <c r="E309" s="5"/>
      <c r="F309" s="5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1.25" customHeight="1" x14ac:dyDescent="0.3">
      <c r="A310" s="3"/>
      <c r="B310" s="3"/>
      <c r="C310" s="5"/>
      <c r="D310" s="5"/>
      <c r="E310" s="5"/>
      <c r="F310" s="5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1.25" customHeight="1" x14ac:dyDescent="0.3">
      <c r="A311" s="3"/>
      <c r="B311" s="3"/>
      <c r="C311" s="5"/>
      <c r="D311" s="5"/>
      <c r="E311" s="5"/>
      <c r="F311" s="5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1.25" customHeight="1" x14ac:dyDescent="0.3">
      <c r="A312" s="3"/>
      <c r="B312" s="3"/>
      <c r="C312" s="5"/>
      <c r="D312" s="5"/>
      <c r="E312" s="5"/>
      <c r="F312" s="5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1.25" customHeight="1" x14ac:dyDescent="0.3">
      <c r="A313" s="3"/>
      <c r="B313" s="3"/>
      <c r="C313" s="5"/>
      <c r="D313" s="5"/>
      <c r="E313" s="5"/>
      <c r="F313" s="5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1.25" customHeight="1" x14ac:dyDescent="0.3">
      <c r="A314" s="3"/>
      <c r="B314" s="3"/>
      <c r="C314" s="5"/>
      <c r="D314" s="5"/>
      <c r="E314" s="5"/>
      <c r="F314" s="5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1.25" customHeight="1" x14ac:dyDescent="0.3">
      <c r="A315" s="3"/>
      <c r="B315" s="3"/>
      <c r="C315" s="5"/>
      <c r="D315" s="5"/>
      <c r="E315" s="5"/>
      <c r="F315" s="5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1.25" customHeight="1" x14ac:dyDescent="0.3">
      <c r="A316" s="3"/>
      <c r="B316" s="3"/>
      <c r="C316" s="5"/>
      <c r="D316" s="5"/>
      <c r="E316" s="5"/>
      <c r="F316" s="5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1.25" customHeight="1" x14ac:dyDescent="0.3">
      <c r="A317" s="3"/>
      <c r="B317" s="3"/>
      <c r="C317" s="5"/>
      <c r="D317" s="5"/>
      <c r="E317" s="5"/>
      <c r="F317" s="5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1.25" customHeight="1" x14ac:dyDescent="0.3">
      <c r="A318" s="3"/>
      <c r="B318" s="3"/>
      <c r="C318" s="5"/>
      <c r="D318" s="5"/>
      <c r="E318" s="5"/>
      <c r="F318" s="5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1.25" customHeight="1" x14ac:dyDescent="0.3">
      <c r="A319" s="3"/>
      <c r="B319" s="3"/>
      <c r="C319" s="5"/>
      <c r="D319" s="5"/>
      <c r="E319" s="5"/>
      <c r="F319" s="5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1.25" customHeight="1" x14ac:dyDescent="0.3">
      <c r="A320" s="3"/>
      <c r="B320" s="3"/>
      <c r="C320" s="5"/>
      <c r="D320" s="5"/>
      <c r="E320" s="5"/>
      <c r="F320" s="5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1.25" customHeight="1" x14ac:dyDescent="0.3">
      <c r="A321" s="3"/>
      <c r="B321" s="3"/>
      <c r="C321" s="5"/>
      <c r="D321" s="5"/>
      <c r="E321" s="5"/>
      <c r="F321" s="5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1.25" customHeight="1" x14ac:dyDescent="0.3">
      <c r="A322" s="3"/>
      <c r="B322" s="3"/>
      <c r="C322" s="5"/>
      <c r="D322" s="5"/>
      <c r="E322" s="5"/>
      <c r="F322" s="5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1.25" customHeight="1" x14ac:dyDescent="0.3">
      <c r="A323" s="3"/>
      <c r="B323" s="3"/>
      <c r="C323" s="5"/>
      <c r="D323" s="5"/>
      <c r="E323" s="5"/>
      <c r="F323" s="5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1.25" customHeight="1" x14ac:dyDescent="0.3">
      <c r="A324" s="3"/>
      <c r="B324" s="3"/>
      <c r="C324" s="5"/>
      <c r="D324" s="5"/>
      <c r="E324" s="5"/>
      <c r="F324" s="5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1.25" customHeight="1" x14ac:dyDescent="0.3">
      <c r="A325" s="3"/>
      <c r="B325" s="3"/>
      <c r="C325" s="5"/>
      <c r="D325" s="5"/>
      <c r="E325" s="5"/>
      <c r="F325" s="5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1.25" customHeight="1" x14ac:dyDescent="0.3">
      <c r="A326" s="3"/>
      <c r="B326" s="3"/>
      <c r="C326" s="5"/>
      <c r="D326" s="5"/>
      <c r="E326" s="5"/>
      <c r="F326" s="5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1.25" customHeight="1" x14ac:dyDescent="0.3">
      <c r="A327" s="3"/>
      <c r="B327" s="3"/>
      <c r="C327" s="5"/>
      <c r="D327" s="5"/>
      <c r="E327" s="5"/>
      <c r="F327" s="5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1.25" customHeight="1" x14ac:dyDescent="0.3">
      <c r="A328" s="3"/>
      <c r="B328" s="3"/>
      <c r="C328" s="5"/>
      <c r="D328" s="5"/>
      <c r="E328" s="5"/>
      <c r="F328" s="5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1.25" customHeight="1" x14ac:dyDescent="0.3">
      <c r="A329" s="3"/>
      <c r="B329" s="3"/>
      <c r="C329" s="5"/>
      <c r="D329" s="5"/>
      <c r="E329" s="5"/>
      <c r="F329" s="5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1.25" customHeight="1" x14ac:dyDescent="0.3">
      <c r="A330" s="3"/>
      <c r="B330" s="3"/>
      <c r="C330" s="5"/>
      <c r="D330" s="5"/>
      <c r="E330" s="5"/>
      <c r="F330" s="5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1.25" customHeight="1" x14ac:dyDescent="0.3">
      <c r="A331" s="3"/>
      <c r="B331" s="3"/>
      <c r="C331" s="5"/>
      <c r="D331" s="5"/>
      <c r="E331" s="5"/>
      <c r="F331" s="5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1.25" customHeight="1" x14ac:dyDescent="0.3">
      <c r="A332" s="3"/>
      <c r="B332" s="3"/>
      <c r="C332" s="5"/>
      <c r="D332" s="5"/>
      <c r="E332" s="5"/>
      <c r="F332" s="5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1.25" customHeight="1" x14ac:dyDescent="0.3">
      <c r="A333" s="3"/>
      <c r="B333" s="3"/>
      <c r="C333" s="5"/>
      <c r="D333" s="5"/>
      <c r="E333" s="5"/>
      <c r="F333" s="5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1.25" customHeight="1" x14ac:dyDescent="0.3">
      <c r="A334" s="3"/>
      <c r="B334" s="3"/>
      <c r="C334" s="5"/>
      <c r="D334" s="5"/>
      <c r="E334" s="5"/>
      <c r="F334" s="5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1.25" customHeight="1" x14ac:dyDescent="0.3">
      <c r="A335" s="3"/>
      <c r="B335" s="3"/>
      <c r="C335" s="5"/>
      <c r="D335" s="5"/>
      <c r="E335" s="5"/>
      <c r="F335" s="5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1.25" customHeight="1" x14ac:dyDescent="0.3">
      <c r="A336" s="3"/>
      <c r="B336" s="3"/>
      <c r="C336" s="5"/>
      <c r="D336" s="5"/>
      <c r="E336" s="5"/>
      <c r="F336" s="5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1.25" customHeight="1" x14ac:dyDescent="0.3">
      <c r="A337" s="3"/>
      <c r="B337" s="3"/>
      <c r="C337" s="5"/>
      <c r="D337" s="5"/>
      <c r="E337" s="5"/>
      <c r="F337" s="5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1.25" customHeight="1" x14ac:dyDescent="0.3">
      <c r="A338" s="3"/>
      <c r="B338" s="3"/>
      <c r="C338" s="5"/>
      <c r="D338" s="5"/>
      <c r="E338" s="5"/>
      <c r="F338" s="5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1.25" customHeight="1" x14ac:dyDescent="0.3">
      <c r="A339" s="3"/>
      <c r="B339" s="3"/>
      <c r="C339" s="5"/>
      <c r="D339" s="5"/>
      <c r="E339" s="5"/>
      <c r="F339" s="5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1.25" customHeight="1" x14ac:dyDescent="0.3">
      <c r="A340" s="3"/>
      <c r="B340" s="3"/>
      <c r="C340" s="5"/>
      <c r="D340" s="5"/>
      <c r="E340" s="5"/>
      <c r="F340" s="5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1.25" customHeight="1" x14ac:dyDescent="0.3">
      <c r="A341" s="3"/>
      <c r="B341" s="3"/>
      <c r="C341" s="5"/>
      <c r="D341" s="5"/>
      <c r="E341" s="5"/>
      <c r="F341" s="5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1.25" customHeight="1" x14ac:dyDescent="0.3">
      <c r="A342" s="3"/>
      <c r="B342" s="3"/>
      <c r="C342" s="5"/>
      <c r="D342" s="5"/>
      <c r="E342" s="5"/>
      <c r="F342" s="5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1.25" customHeight="1" x14ac:dyDescent="0.3">
      <c r="A343" s="3"/>
      <c r="B343" s="3"/>
      <c r="C343" s="5"/>
      <c r="D343" s="5"/>
      <c r="E343" s="5"/>
      <c r="F343" s="5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1.25" customHeight="1" x14ac:dyDescent="0.3">
      <c r="A344" s="3"/>
      <c r="B344" s="3"/>
      <c r="C344" s="5"/>
      <c r="D344" s="5"/>
      <c r="E344" s="5"/>
      <c r="F344" s="5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1.25" customHeight="1" x14ac:dyDescent="0.3">
      <c r="A345" s="3"/>
      <c r="B345" s="3"/>
      <c r="C345" s="5"/>
      <c r="D345" s="5"/>
      <c r="E345" s="5"/>
      <c r="F345" s="5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1.25" customHeight="1" x14ac:dyDescent="0.3">
      <c r="A346" s="3"/>
      <c r="B346" s="3"/>
      <c r="C346" s="5"/>
      <c r="D346" s="5"/>
      <c r="E346" s="5"/>
      <c r="F346" s="5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1.25" customHeight="1" x14ac:dyDescent="0.3">
      <c r="A347" s="3"/>
      <c r="B347" s="3"/>
      <c r="C347" s="5"/>
      <c r="D347" s="5"/>
      <c r="E347" s="5"/>
      <c r="F347" s="5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1.25" customHeight="1" x14ac:dyDescent="0.3">
      <c r="A348" s="3"/>
      <c r="B348" s="3"/>
      <c r="C348" s="5"/>
      <c r="D348" s="5"/>
      <c r="E348" s="5"/>
      <c r="F348" s="5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1.25" customHeight="1" x14ac:dyDescent="0.3">
      <c r="A349" s="3"/>
      <c r="B349" s="3"/>
      <c r="C349" s="5"/>
      <c r="D349" s="5"/>
      <c r="E349" s="5"/>
      <c r="F349" s="5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1.25" customHeight="1" x14ac:dyDescent="0.3">
      <c r="A350" s="3"/>
      <c r="B350" s="3"/>
      <c r="C350" s="5"/>
      <c r="D350" s="5"/>
      <c r="E350" s="5"/>
      <c r="F350" s="5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1.25" customHeight="1" x14ac:dyDescent="0.3">
      <c r="A351" s="3"/>
      <c r="B351" s="3"/>
      <c r="C351" s="5"/>
      <c r="D351" s="5"/>
      <c r="E351" s="5"/>
      <c r="F351" s="5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1.25" customHeight="1" x14ac:dyDescent="0.3">
      <c r="A352" s="3"/>
      <c r="B352" s="3"/>
      <c r="C352" s="5"/>
      <c r="D352" s="5"/>
      <c r="E352" s="5"/>
      <c r="F352" s="5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1.25" customHeight="1" x14ac:dyDescent="0.3">
      <c r="A353" s="3"/>
      <c r="B353" s="3"/>
      <c r="C353" s="5"/>
      <c r="D353" s="5"/>
      <c r="E353" s="5"/>
      <c r="F353" s="5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1.25" customHeight="1" x14ac:dyDescent="0.3">
      <c r="A354" s="3"/>
      <c r="B354" s="3"/>
      <c r="C354" s="5"/>
      <c r="D354" s="5"/>
      <c r="E354" s="5"/>
      <c r="F354" s="5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1.25" customHeight="1" x14ac:dyDescent="0.3">
      <c r="A355" s="3"/>
      <c r="B355" s="3"/>
      <c r="C355" s="5"/>
      <c r="D355" s="5"/>
      <c r="E355" s="5"/>
      <c r="F355" s="5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1.25" customHeight="1" x14ac:dyDescent="0.3">
      <c r="A356" s="3"/>
      <c r="B356" s="3"/>
      <c r="C356" s="5"/>
      <c r="D356" s="5"/>
      <c r="E356" s="5"/>
      <c r="F356" s="5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1.25" customHeight="1" x14ac:dyDescent="0.3">
      <c r="A357" s="3"/>
      <c r="B357" s="3"/>
      <c r="C357" s="5"/>
      <c r="D357" s="5"/>
      <c r="E357" s="5"/>
      <c r="F357" s="5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1.25" customHeight="1" x14ac:dyDescent="0.3">
      <c r="A358" s="3"/>
      <c r="B358" s="3"/>
      <c r="C358" s="5"/>
      <c r="D358" s="5"/>
      <c r="E358" s="5"/>
      <c r="F358" s="5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1.25" customHeight="1" x14ac:dyDescent="0.3">
      <c r="A359" s="3"/>
      <c r="B359" s="3"/>
      <c r="C359" s="5"/>
      <c r="D359" s="5"/>
      <c r="E359" s="5"/>
      <c r="F359" s="5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1.25" customHeight="1" x14ac:dyDescent="0.3">
      <c r="A360" s="3"/>
      <c r="B360" s="3"/>
      <c r="C360" s="5"/>
      <c r="D360" s="5"/>
      <c r="E360" s="5"/>
      <c r="F360" s="5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1.25" customHeight="1" x14ac:dyDescent="0.3">
      <c r="A361" s="3"/>
      <c r="B361" s="3"/>
      <c r="C361" s="5"/>
      <c r="D361" s="5"/>
      <c r="E361" s="5"/>
      <c r="F361" s="5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1.25" customHeight="1" x14ac:dyDescent="0.3">
      <c r="A362" s="3"/>
      <c r="B362" s="3"/>
      <c r="C362" s="5"/>
      <c r="D362" s="5"/>
      <c r="E362" s="5"/>
      <c r="F362" s="5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1.25" customHeight="1" x14ac:dyDescent="0.3">
      <c r="A363" s="3"/>
      <c r="B363" s="3"/>
      <c r="C363" s="5"/>
      <c r="D363" s="5"/>
      <c r="E363" s="5"/>
      <c r="F363" s="5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1.25" customHeight="1" x14ac:dyDescent="0.3">
      <c r="A364" s="3"/>
      <c r="B364" s="3"/>
      <c r="C364" s="5"/>
      <c r="D364" s="5"/>
      <c r="E364" s="5"/>
      <c r="F364" s="5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1.25" customHeight="1" x14ac:dyDescent="0.3">
      <c r="A365" s="3"/>
      <c r="B365" s="3"/>
      <c r="C365" s="5"/>
      <c r="D365" s="5"/>
      <c r="E365" s="5"/>
      <c r="F365" s="5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1.25" customHeight="1" x14ac:dyDescent="0.3">
      <c r="A366" s="3"/>
      <c r="B366" s="3"/>
      <c r="C366" s="5"/>
      <c r="D366" s="5"/>
      <c r="E366" s="5"/>
      <c r="F366" s="5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1.25" customHeight="1" x14ac:dyDescent="0.3">
      <c r="A367" s="3"/>
      <c r="B367" s="3"/>
      <c r="C367" s="5"/>
      <c r="D367" s="5"/>
      <c r="E367" s="5"/>
      <c r="F367" s="5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1.25" customHeight="1" x14ac:dyDescent="0.3">
      <c r="A368" s="3"/>
      <c r="B368" s="3"/>
      <c r="C368" s="5"/>
      <c r="D368" s="5"/>
      <c r="E368" s="5"/>
      <c r="F368" s="5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1.25" customHeight="1" x14ac:dyDescent="0.3">
      <c r="A369" s="3"/>
      <c r="B369" s="3"/>
      <c r="C369" s="5"/>
      <c r="D369" s="5"/>
      <c r="E369" s="5"/>
      <c r="F369" s="5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1.25" customHeight="1" x14ac:dyDescent="0.3">
      <c r="A370" s="3"/>
      <c r="B370" s="3"/>
      <c r="C370" s="5"/>
      <c r="D370" s="5"/>
      <c r="E370" s="5"/>
      <c r="F370" s="5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1.25" customHeight="1" x14ac:dyDescent="0.3">
      <c r="A371" s="3"/>
      <c r="B371" s="3"/>
      <c r="C371" s="5"/>
      <c r="D371" s="5"/>
      <c r="E371" s="5"/>
      <c r="F371" s="5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1.25" customHeight="1" x14ac:dyDescent="0.3">
      <c r="A372" s="3"/>
      <c r="B372" s="3"/>
      <c r="C372" s="5"/>
      <c r="D372" s="5"/>
      <c r="E372" s="5"/>
      <c r="F372" s="5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1.25" customHeight="1" x14ac:dyDescent="0.3">
      <c r="A373" s="3"/>
      <c r="B373" s="3"/>
      <c r="C373" s="5"/>
      <c r="D373" s="5"/>
      <c r="E373" s="5"/>
      <c r="F373" s="5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1.25" customHeight="1" x14ac:dyDescent="0.3">
      <c r="A374" s="3"/>
      <c r="B374" s="3"/>
      <c r="C374" s="5"/>
      <c r="D374" s="5"/>
      <c r="E374" s="5"/>
      <c r="F374" s="5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1.25" customHeight="1" x14ac:dyDescent="0.3">
      <c r="A375" s="3"/>
      <c r="B375" s="3"/>
      <c r="C375" s="5"/>
      <c r="D375" s="5"/>
      <c r="E375" s="5"/>
      <c r="F375" s="5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1.25" customHeight="1" x14ac:dyDescent="0.3">
      <c r="A376" s="3"/>
      <c r="B376" s="3"/>
      <c r="C376" s="5"/>
      <c r="D376" s="5"/>
      <c r="E376" s="5"/>
      <c r="F376" s="5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1.25" customHeight="1" x14ac:dyDescent="0.3">
      <c r="A377" s="3"/>
      <c r="B377" s="3"/>
      <c r="C377" s="5"/>
      <c r="D377" s="5"/>
      <c r="E377" s="5"/>
      <c r="F377" s="5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1.25" customHeight="1" x14ac:dyDescent="0.3">
      <c r="A378" s="3"/>
      <c r="B378" s="3"/>
      <c r="C378" s="5"/>
      <c r="D378" s="5"/>
      <c r="E378" s="5"/>
      <c r="F378" s="5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1.25" customHeight="1" x14ac:dyDescent="0.3">
      <c r="A379" s="3"/>
      <c r="B379" s="3"/>
      <c r="C379" s="5"/>
      <c r="D379" s="5"/>
      <c r="E379" s="5"/>
      <c r="F379" s="5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1.25" customHeight="1" x14ac:dyDescent="0.3">
      <c r="A380" s="3"/>
      <c r="B380" s="3"/>
      <c r="C380" s="5"/>
      <c r="D380" s="5"/>
      <c r="E380" s="5"/>
      <c r="F380" s="5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1.25" customHeight="1" x14ac:dyDescent="0.3">
      <c r="A381" s="3"/>
      <c r="B381" s="3"/>
      <c r="C381" s="5"/>
      <c r="D381" s="5"/>
      <c r="E381" s="5"/>
      <c r="F381" s="5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1.25" customHeight="1" x14ac:dyDescent="0.3">
      <c r="A382" s="3"/>
      <c r="B382" s="3"/>
      <c r="C382" s="5"/>
      <c r="D382" s="5"/>
      <c r="E382" s="5"/>
      <c r="F382" s="5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1.25" customHeight="1" x14ac:dyDescent="0.3">
      <c r="A383" s="3"/>
      <c r="B383" s="3"/>
      <c r="C383" s="5"/>
      <c r="D383" s="5"/>
      <c r="E383" s="5"/>
      <c r="F383" s="5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1.25" customHeight="1" x14ac:dyDescent="0.3">
      <c r="A384" s="3"/>
      <c r="B384" s="3"/>
      <c r="C384" s="5"/>
      <c r="D384" s="5"/>
      <c r="E384" s="5"/>
      <c r="F384" s="5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1.25" customHeight="1" x14ac:dyDescent="0.3">
      <c r="A385" s="3"/>
      <c r="B385" s="3"/>
      <c r="C385" s="5"/>
      <c r="D385" s="5"/>
      <c r="E385" s="5"/>
      <c r="F385" s="5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1.25" customHeight="1" x14ac:dyDescent="0.3">
      <c r="A386" s="3"/>
      <c r="B386" s="3"/>
      <c r="C386" s="5"/>
      <c r="D386" s="5"/>
      <c r="E386" s="5"/>
      <c r="F386" s="5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1.25" customHeight="1" x14ac:dyDescent="0.3">
      <c r="A387" s="3"/>
      <c r="B387" s="3"/>
      <c r="C387" s="5"/>
      <c r="D387" s="5"/>
      <c r="E387" s="5"/>
      <c r="F387" s="5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1.25" customHeight="1" x14ac:dyDescent="0.3">
      <c r="A388" s="3"/>
      <c r="B388" s="3"/>
      <c r="C388" s="5"/>
      <c r="D388" s="5"/>
      <c r="E388" s="5"/>
      <c r="F388" s="5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1.25" customHeight="1" x14ac:dyDescent="0.3">
      <c r="A389" s="3"/>
      <c r="B389" s="3"/>
      <c r="C389" s="5"/>
      <c r="D389" s="5"/>
      <c r="E389" s="5"/>
      <c r="F389" s="5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1.25" customHeight="1" x14ac:dyDescent="0.3">
      <c r="A390" s="3"/>
      <c r="B390" s="3"/>
      <c r="C390" s="5"/>
      <c r="D390" s="5"/>
      <c r="E390" s="5"/>
      <c r="F390" s="5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1.25" customHeight="1" x14ac:dyDescent="0.3">
      <c r="A391" s="3"/>
      <c r="B391" s="3"/>
      <c r="C391" s="5"/>
      <c r="D391" s="5"/>
      <c r="E391" s="5"/>
      <c r="F391" s="5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1.25" customHeight="1" x14ac:dyDescent="0.3">
      <c r="A392" s="3"/>
      <c r="B392" s="3"/>
      <c r="C392" s="5"/>
      <c r="D392" s="5"/>
      <c r="E392" s="5"/>
      <c r="F392" s="5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1.25" customHeight="1" x14ac:dyDescent="0.3">
      <c r="A393" s="3"/>
      <c r="B393" s="3"/>
      <c r="C393" s="5"/>
      <c r="D393" s="5"/>
      <c r="E393" s="5"/>
      <c r="F393" s="5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1.25" customHeight="1" x14ac:dyDescent="0.3">
      <c r="A394" s="3"/>
      <c r="B394" s="3"/>
      <c r="C394" s="5"/>
      <c r="D394" s="5"/>
      <c r="E394" s="5"/>
      <c r="F394" s="5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1.25" customHeight="1" x14ac:dyDescent="0.3">
      <c r="A395" s="3"/>
      <c r="B395" s="3"/>
      <c r="C395" s="5"/>
      <c r="D395" s="5"/>
      <c r="E395" s="5"/>
      <c r="F395" s="5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1.25" customHeight="1" x14ac:dyDescent="0.3">
      <c r="A396" s="3"/>
      <c r="B396" s="3"/>
      <c r="C396" s="5"/>
      <c r="D396" s="5"/>
      <c r="E396" s="5"/>
      <c r="F396" s="5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1.25" customHeight="1" x14ac:dyDescent="0.3">
      <c r="A397" s="3"/>
      <c r="B397" s="3"/>
      <c r="C397" s="5"/>
      <c r="D397" s="5"/>
      <c r="E397" s="5"/>
      <c r="F397" s="5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1.25" customHeight="1" x14ac:dyDescent="0.3">
      <c r="A398" s="3"/>
      <c r="B398" s="3"/>
      <c r="C398" s="5"/>
      <c r="D398" s="5"/>
      <c r="E398" s="5"/>
      <c r="F398" s="5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1.25" customHeight="1" x14ac:dyDescent="0.3">
      <c r="A399" s="3"/>
      <c r="B399" s="3"/>
      <c r="C399" s="5"/>
      <c r="D399" s="5"/>
      <c r="E399" s="5"/>
      <c r="F399" s="5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1.25" customHeight="1" x14ac:dyDescent="0.3">
      <c r="A400" s="3"/>
      <c r="B400" s="3"/>
      <c r="C400" s="5"/>
      <c r="D400" s="5"/>
      <c r="E400" s="5"/>
      <c r="F400" s="5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1.25" customHeight="1" x14ac:dyDescent="0.3">
      <c r="A401" s="3"/>
      <c r="B401" s="3"/>
      <c r="C401" s="5"/>
      <c r="D401" s="5"/>
      <c r="E401" s="5"/>
      <c r="F401" s="5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1.25" customHeight="1" x14ac:dyDescent="0.3">
      <c r="A402" s="3"/>
      <c r="B402" s="3"/>
      <c r="C402" s="5"/>
      <c r="D402" s="5"/>
      <c r="E402" s="5"/>
      <c r="F402" s="5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1.25" customHeight="1" x14ac:dyDescent="0.3">
      <c r="A403" s="3"/>
      <c r="B403" s="3"/>
      <c r="C403" s="5"/>
      <c r="D403" s="5"/>
      <c r="E403" s="5"/>
      <c r="F403" s="5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1.25" customHeight="1" x14ac:dyDescent="0.3">
      <c r="A404" s="3"/>
      <c r="B404" s="3"/>
      <c r="C404" s="5"/>
      <c r="D404" s="5"/>
      <c r="E404" s="5"/>
      <c r="F404" s="5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1.25" customHeight="1" x14ac:dyDescent="0.3">
      <c r="A405" s="3"/>
      <c r="B405" s="3"/>
      <c r="C405" s="5"/>
      <c r="D405" s="5"/>
      <c r="E405" s="5"/>
      <c r="F405" s="5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1.25" customHeight="1" x14ac:dyDescent="0.3">
      <c r="A406" s="3"/>
      <c r="B406" s="3"/>
      <c r="C406" s="5"/>
      <c r="D406" s="5"/>
      <c r="E406" s="5"/>
      <c r="F406" s="5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1.25" customHeight="1" x14ac:dyDescent="0.3">
      <c r="A407" s="3"/>
      <c r="B407" s="3"/>
      <c r="C407" s="5"/>
      <c r="D407" s="5"/>
      <c r="E407" s="5"/>
      <c r="F407" s="5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1.25" customHeight="1" x14ac:dyDescent="0.3">
      <c r="A408" s="3"/>
      <c r="B408" s="3"/>
      <c r="C408" s="5"/>
      <c r="D408" s="5"/>
      <c r="E408" s="5"/>
      <c r="F408" s="5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1.25" customHeight="1" x14ac:dyDescent="0.3">
      <c r="A409" s="3"/>
      <c r="B409" s="3"/>
      <c r="C409" s="5"/>
      <c r="D409" s="5"/>
      <c r="E409" s="5"/>
      <c r="F409" s="5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1.25" customHeight="1" x14ac:dyDescent="0.3">
      <c r="A410" s="3"/>
      <c r="B410" s="3"/>
      <c r="C410" s="5"/>
      <c r="D410" s="5"/>
      <c r="E410" s="5"/>
      <c r="F410" s="5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1.25" customHeight="1" x14ac:dyDescent="0.3">
      <c r="A411" s="3"/>
      <c r="B411" s="3"/>
      <c r="C411" s="5"/>
      <c r="D411" s="5"/>
      <c r="E411" s="5"/>
      <c r="F411" s="5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1.25" customHeight="1" x14ac:dyDescent="0.3">
      <c r="A412" s="3"/>
      <c r="B412" s="3"/>
      <c r="C412" s="5"/>
      <c r="D412" s="5"/>
      <c r="E412" s="5"/>
      <c r="F412" s="5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1.25" customHeight="1" x14ac:dyDescent="0.3">
      <c r="A413" s="3"/>
      <c r="B413" s="3"/>
      <c r="C413" s="5"/>
      <c r="D413" s="5"/>
      <c r="E413" s="5"/>
      <c r="F413" s="5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1.25" customHeight="1" x14ac:dyDescent="0.3">
      <c r="A414" s="3"/>
      <c r="B414" s="3"/>
      <c r="C414" s="5"/>
      <c r="D414" s="5"/>
      <c r="E414" s="5"/>
      <c r="F414" s="5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1.25" customHeight="1" x14ac:dyDescent="0.3">
      <c r="A415" s="3"/>
      <c r="B415" s="3"/>
      <c r="C415" s="5"/>
      <c r="D415" s="5"/>
      <c r="E415" s="5"/>
      <c r="F415" s="5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1.25" customHeight="1" x14ac:dyDescent="0.3">
      <c r="A416" s="3"/>
      <c r="B416" s="3"/>
      <c r="C416" s="5"/>
      <c r="D416" s="5"/>
      <c r="E416" s="5"/>
      <c r="F416" s="5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1.25" customHeight="1" x14ac:dyDescent="0.3">
      <c r="A417" s="3"/>
      <c r="B417" s="3"/>
      <c r="C417" s="5"/>
      <c r="D417" s="5"/>
      <c r="E417" s="5"/>
      <c r="F417" s="5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1.25" customHeight="1" x14ac:dyDescent="0.3">
      <c r="A418" s="3"/>
      <c r="B418" s="3"/>
      <c r="C418" s="5"/>
      <c r="D418" s="5"/>
      <c r="E418" s="5"/>
      <c r="F418" s="5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1.25" customHeight="1" x14ac:dyDescent="0.3">
      <c r="A419" s="3"/>
      <c r="B419" s="3"/>
      <c r="C419" s="5"/>
      <c r="D419" s="5"/>
      <c r="E419" s="5"/>
      <c r="F419" s="5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1.25" customHeight="1" x14ac:dyDescent="0.3">
      <c r="A420" s="3"/>
      <c r="B420" s="3"/>
      <c r="C420" s="5"/>
      <c r="D420" s="5"/>
      <c r="E420" s="5"/>
      <c r="F420" s="5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1.25" customHeight="1" x14ac:dyDescent="0.3">
      <c r="A421" s="3"/>
      <c r="B421" s="3"/>
      <c r="C421" s="5"/>
      <c r="D421" s="5"/>
      <c r="E421" s="5"/>
      <c r="F421" s="5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1.25" customHeight="1" x14ac:dyDescent="0.3">
      <c r="A422" s="3"/>
      <c r="B422" s="3"/>
      <c r="C422" s="5"/>
      <c r="D422" s="5"/>
      <c r="E422" s="5"/>
      <c r="F422" s="5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1.25" customHeight="1" x14ac:dyDescent="0.3">
      <c r="A423" s="3"/>
      <c r="B423" s="3"/>
      <c r="C423" s="5"/>
      <c r="D423" s="5"/>
      <c r="E423" s="5"/>
      <c r="F423" s="5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1.25" customHeight="1" x14ac:dyDescent="0.3">
      <c r="A424" s="3"/>
      <c r="B424" s="3"/>
      <c r="C424" s="5"/>
      <c r="D424" s="5"/>
      <c r="E424" s="5"/>
      <c r="F424" s="5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1.25" customHeight="1" x14ac:dyDescent="0.3">
      <c r="A425" s="3"/>
      <c r="B425" s="3"/>
      <c r="C425" s="5"/>
      <c r="D425" s="5"/>
      <c r="E425" s="5"/>
      <c r="F425" s="5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1.25" customHeight="1" x14ac:dyDescent="0.3">
      <c r="A426" s="3"/>
      <c r="B426" s="3"/>
      <c r="C426" s="5"/>
      <c r="D426" s="5"/>
      <c r="E426" s="5"/>
      <c r="F426" s="5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1.25" customHeight="1" x14ac:dyDescent="0.3">
      <c r="A427" s="3"/>
      <c r="B427" s="3"/>
      <c r="C427" s="5"/>
      <c r="D427" s="5"/>
      <c r="E427" s="5"/>
      <c r="F427" s="5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1.25" customHeight="1" x14ac:dyDescent="0.3">
      <c r="A428" s="3"/>
      <c r="B428" s="3"/>
      <c r="C428" s="5"/>
      <c r="D428" s="5"/>
      <c r="E428" s="5"/>
      <c r="F428" s="5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1.25" customHeight="1" x14ac:dyDescent="0.3">
      <c r="A429" s="3"/>
      <c r="B429" s="3"/>
      <c r="C429" s="5"/>
      <c r="D429" s="5"/>
      <c r="E429" s="5"/>
      <c r="F429" s="5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1.25" customHeight="1" x14ac:dyDescent="0.3">
      <c r="A430" s="3"/>
      <c r="B430" s="3"/>
      <c r="C430" s="5"/>
      <c r="D430" s="5"/>
      <c r="E430" s="5"/>
      <c r="F430" s="5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1.25" customHeight="1" x14ac:dyDescent="0.3">
      <c r="A431" s="3"/>
      <c r="B431" s="3"/>
      <c r="C431" s="5"/>
      <c r="D431" s="5"/>
      <c r="E431" s="5"/>
      <c r="F431" s="5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1.25" customHeight="1" x14ac:dyDescent="0.3">
      <c r="A432" s="3"/>
      <c r="B432" s="3"/>
      <c r="C432" s="5"/>
      <c r="D432" s="5"/>
      <c r="E432" s="5"/>
      <c r="F432" s="5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1.25" customHeight="1" x14ac:dyDescent="0.3">
      <c r="A433" s="3"/>
      <c r="B433" s="3"/>
      <c r="C433" s="5"/>
      <c r="D433" s="5"/>
      <c r="E433" s="5"/>
      <c r="F433" s="5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1.25" customHeight="1" x14ac:dyDescent="0.3">
      <c r="A434" s="3"/>
      <c r="B434" s="3"/>
      <c r="C434" s="5"/>
      <c r="D434" s="5"/>
      <c r="E434" s="5"/>
      <c r="F434" s="5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1.25" customHeight="1" x14ac:dyDescent="0.3">
      <c r="A435" s="3"/>
      <c r="B435" s="3"/>
      <c r="C435" s="5"/>
      <c r="D435" s="5"/>
      <c r="E435" s="5"/>
      <c r="F435" s="5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1.25" customHeight="1" x14ac:dyDescent="0.3">
      <c r="A436" s="3"/>
      <c r="B436" s="3"/>
      <c r="C436" s="5"/>
      <c r="D436" s="5"/>
      <c r="E436" s="5"/>
      <c r="F436" s="5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1.25" customHeight="1" x14ac:dyDescent="0.3">
      <c r="A437" s="3"/>
      <c r="B437" s="3"/>
      <c r="C437" s="5"/>
      <c r="D437" s="5"/>
      <c r="E437" s="5"/>
      <c r="F437" s="5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1.25" customHeight="1" x14ac:dyDescent="0.3">
      <c r="A438" s="3"/>
      <c r="B438" s="3"/>
      <c r="C438" s="5"/>
      <c r="D438" s="5"/>
      <c r="E438" s="5"/>
      <c r="F438" s="5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1.25" customHeight="1" x14ac:dyDescent="0.3">
      <c r="A439" s="3"/>
      <c r="B439" s="3"/>
      <c r="C439" s="5"/>
      <c r="D439" s="5"/>
      <c r="E439" s="5"/>
      <c r="F439" s="5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1.25" customHeight="1" x14ac:dyDescent="0.3">
      <c r="A440" s="3"/>
      <c r="B440" s="3"/>
      <c r="C440" s="5"/>
      <c r="D440" s="5"/>
      <c r="E440" s="5"/>
      <c r="F440" s="5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1.25" customHeight="1" x14ac:dyDescent="0.3">
      <c r="A441" s="3"/>
      <c r="B441" s="3"/>
      <c r="C441" s="5"/>
      <c r="D441" s="5"/>
      <c r="E441" s="5"/>
      <c r="F441" s="5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1.25" customHeight="1" x14ac:dyDescent="0.3">
      <c r="A442" s="3"/>
      <c r="B442" s="3"/>
      <c r="C442" s="5"/>
      <c r="D442" s="5"/>
      <c r="E442" s="5"/>
      <c r="F442" s="5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1.25" customHeight="1" x14ac:dyDescent="0.3">
      <c r="A443" s="3"/>
      <c r="B443" s="3"/>
      <c r="C443" s="5"/>
      <c r="D443" s="5"/>
      <c r="E443" s="5"/>
      <c r="F443" s="5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1.25" customHeight="1" x14ac:dyDescent="0.3">
      <c r="A444" s="3"/>
      <c r="B444" s="3"/>
      <c r="C444" s="5"/>
      <c r="D444" s="5"/>
      <c r="E444" s="5"/>
      <c r="F444" s="5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1.25" customHeight="1" x14ac:dyDescent="0.3">
      <c r="A445" s="3"/>
      <c r="B445" s="3"/>
      <c r="C445" s="5"/>
      <c r="D445" s="5"/>
      <c r="E445" s="5"/>
      <c r="F445" s="5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1.25" customHeight="1" x14ac:dyDescent="0.3">
      <c r="A446" s="3"/>
      <c r="B446" s="3"/>
      <c r="C446" s="5"/>
      <c r="D446" s="5"/>
      <c r="E446" s="5"/>
      <c r="F446" s="5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1.25" customHeight="1" x14ac:dyDescent="0.3">
      <c r="A447" s="3"/>
      <c r="B447" s="3"/>
      <c r="C447" s="5"/>
      <c r="D447" s="5"/>
      <c r="E447" s="5"/>
      <c r="F447" s="5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1.25" customHeight="1" x14ac:dyDescent="0.3">
      <c r="A448" s="3"/>
      <c r="B448" s="3"/>
      <c r="C448" s="5"/>
      <c r="D448" s="5"/>
      <c r="E448" s="5"/>
      <c r="F448" s="5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1.25" customHeight="1" x14ac:dyDescent="0.3">
      <c r="A449" s="3"/>
      <c r="B449" s="3"/>
      <c r="C449" s="5"/>
      <c r="D449" s="5"/>
      <c r="E449" s="5"/>
      <c r="F449" s="5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1.25" customHeight="1" x14ac:dyDescent="0.3">
      <c r="A450" s="3"/>
      <c r="B450" s="3"/>
      <c r="C450" s="5"/>
      <c r="D450" s="5"/>
      <c r="E450" s="5"/>
      <c r="F450" s="5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1.25" customHeight="1" x14ac:dyDescent="0.3">
      <c r="A451" s="3"/>
      <c r="B451" s="3"/>
      <c r="C451" s="5"/>
      <c r="D451" s="5"/>
      <c r="E451" s="5"/>
      <c r="F451" s="5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1.25" customHeight="1" x14ac:dyDescent="0.3">
      <c r="A452" s="3"/>
      <c r="B452" s="3"/>
      <c r="C452" s="5"/>
      <c r="D452" s="5"/>
      <c r="E452" s="5"/>
      <c r="F452" s="5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1.25" customHeight="1" x14ac:dyDescent="0.3">
      <c r="A453" s="3"/>
      <c r="B453" s="3"/>
      <c r="C453" s="5"/>
      <c r="D453" s="5"/>
      <c r="E453" s="5"/>
      <c r="F453" s="5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1.25" customHeight="1" x14ac:dyDescent="0.3">
      <c r="A454" s="3"/>
      <c r="B454" s="3"/>
      <c r="C454" s="5"/>
      <c r="D454" s="5"/>
      <c r="E454" s="5"/>
      <c r="F454" s="5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1.25" customHeight="1" x14ac:dyDescent="0.3">
      <c r="A455" s="3"/>
      <c r="B455" s="3"/>
      <c r="C455" s="5"/>
      <c r="D455" s="5"/>
      <c r="E455" s="5"/>
      <c r="F455" s="5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1.25" customHeight="1" x14ac:dyDescent="0.3">
      <c r="A456" s="3"/>
      <c r="B456" s="3"/>
      <c r="C456" s="5"/>
      <c r="D456" s="5"/>
      <c r="E456" s="5"/>
      <c r="F456" s="5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1.25" customHeight="1" x14ac:dyDescent="0.3">
      <c r="A457" s="3"/>
      <c r="B457" s="3"/>
      <c r="C457" s="5"/>
      <c r="D457" s="5"/>
      <c r="E457" s="5"/>
      <c r="F457" s="5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1.25" customHeight="1" x14ac:dyDescent="0.3">
      <c r="A458" s="3"/>
      <c r="B458" s="3"/>
      <c r="C458" s="5"/>
      <c r="D458" s="5"/>
      <c r="E458" s="5"/>
      <c r="F458" s="5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1.25" customHeight="1" x14ac:dyDescent="0.3">
      <c r="A459" s="3"/>
      <c r="B459" s="3"/>
      <c r="C459" s="5"/>
      <c r="D459" s="5"/>
      <c r="E459" s="5"/>
      <c r="F459" s="5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1.25" customHeight="1" x14ac:dyDescent="0.3">
      <c r="A460" s="3"/>
      <c r="B460" s="3"/>
      <c r="C460" s="5"/>
      <c r="D460" s="5"/>
      <c r="E460" s="5"/>
      <c r="F460" s="5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1.25" customHeight="1" x14ac:dyDescent="0.3">
      <c r="A461" s="3"/>
      <c r="B461" s="3"/>
      <c r="C461" s="5"/>
      <c r="D461" s="5"/>
      <c r="E461" s="5"/>
      <c r="F461" s="5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1.25" customHeight="1" x14ac:dyDescent="0.3">
      <c r="A462" s="3"/>
      <c r="B462" s="3"/>
      <c r="C462" s="5"/>
      <c r="D462" s="5"/>
      <c r="E462" s="5"/>
      <c r="F462" s="5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1.25" customHeight="1" x14ac:dyDescent="0.3">
      <c r="A463" s="3"/>
      <c r="B463" s="3"/>
      <c r="C463" s="5"/>
      <c r="D463" s="5"/>
      <c r="E463" s="5"/>
      <c r="F463" s="5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1.25" customHeight="1" x14ac:dyDescent="0.3">
      <c r="A464" s="3"/>
      <c r="B464" s="3"/>
      <c r="C464" s="5"/>
      <c r="D464" s="5"/>
      <c r="E464" s="5"/>
      <c r="F464" s="5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1.25" customHeight="1" x14ac:dyDescent="0.3">
      <c r="A465" s="3"/>
      <c r="B465" s="3"/>
      <c r="C465" s="5"/>
      <c r="D465" s="5"/>
      <c r="E465" s="5"/>
      <c r="F465" s="5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1.25" customHeight="1" x14ac:dyDescent="0.3">
      <c r="A466" s="3"/>
      <c r="B466" s="3"/>
      <c r="C466" s="5"/>
      <c r="D466" s="5"/>
      <c r="E466" s="5"/>
      <c r="F466" s="5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1.25" customHeight="1" x14ac:dyDescent="0.3">
      <c r="A467" s="3"/>
      <c r="B467" s="3"/>
      <c r="C467" s="5"/>
      <c r="D467" s="5"/>
      <c r="E467" s="5"/>
      <c r="F467" s="5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1.25" customHeight="1" x14ac:dyDescent="0.3">
      <c r="A468" s="3"/>
      <c r="B468" s="3"/>
      <c r="C468" s="5"/>
      <c r="D468" s="5"/>
      <c r="E468" s="5"/>
      <c r="F468" s="5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1.25" customHeight="1" x14ac:dyDescent="0.3">
      <c r="A469" s="3"/>
      <c r="B469" s="3"/>
      <c r="C469" s="5"/>
      <c r="D469" s="5"/>
      <c r="E469" s="5"/>
      <c r="F469" s="5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1.25" customHeight="1" x14ac:dyDescent="0.3">
      <c r="A470" s="3"/>
      <c r="B470" s="3"/>
      <c r="C470" s="5"/>
      <c r="D470" s="5"/>
      <c r="E470" s="5"/>
      <c r="F470" s="5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1.25" customHeight="1" x14ac:dyDescent="0.3">
      <c r="A471" s="3"/>
      <c r="B471" s="3"/>
      <c r="C471" s="5"/>
      <c r="D471" s="5"/>
      <c r="E471" s="5"/>
      <c r="F471" s="5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1.25" customHeight="1" x14ac:dyDescent="0.3">
      <c r="A472" s="3"/>
      <c r="B472" s="3"/>
      <c r="C472" s="5"/>
      <c r="D472" s="5"/>
      <c r="E472" s="5"/>
      <c r="F472" s="5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1.25" customHeight="1" x14ac:dyDescent="0.3">
      <c r="A473" s="3"/>
      <c r="B473" s="3"/>
      <c r="C473" s="5"/>
      <c r="D473" s="5"/>
      <c r="E473" s="5"/>
      <c r="F473" s="5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1.25" customHeight="1" x14ac:dyDescent="0.3">
      <c r="A474" s="3"/>
      <c r="B474" s="3"/>
      <c r="C474" s="5"/>
      <c r="D474" s="5"/>
      <c r="E474" s="5"/>
      <c r="F474" s="5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1.25" customHeight="1" x14ac:dyDescent="0.3">
      <c r="A475" s="3"/>
      <c r="B475" s="3"/>
      <c r="C475" s="5"/>
      <c r="D475" s="5"/>
      <c r="E475" s="5"/>
      <c r="F475" s="5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1.25" customHeight="1" x14ac:dyDescent="0.3">
      <c r="A476" s="3"/>
      <c r="B476" s="3"/>
      <c r="C476" s="5"/>
      <c r="D476" s="5"/>
      <c r="E476" s="5"/>
      <c r="F476" s="5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1.25" customHeight="1" x14ac:dyDescent="0.3">
      <c r="A477" s="3"/>
      <c r="B477" s="3"/>
      <c r="C477" s="5"/>
      <c r="D477" s="5"/>
      <c r="E477" s="5"/>
      <c r="F477" s="5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1.25" customHeight="1" x14ac:dyDescent="0.3">
      <c r="A478" s="3"/>
      <c r="B478" s="3"/>
      <c r="C478" s="5"/>
      <c r="D478" s="5"/>
      <c r="E478" s="5"/>
      <c r="F478" s="5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1.25" customHeight="1" x14ac:dyDescent="0.3">
      <c r="A479" s="3"/>
      <c r="B479" s="3"/>
      <c r="C479" s="5"/>
      <c r="D479" s="5"/>
      <c r="E479" s="5"/>
      <c r="F479" s="5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1.25" customHeight="1" x14ac:dyDescent="0.3">
      <c r="A480" s="3"/>
      <c r="B480" s="3"/>
      <c r="C480" s="5"/>
      <c r="D480" s="5"/>
      <c r="E480" s="5"/>
      <c r="F480" s="5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1.25" customHeight="1" x14ac:dyDescent="0.3">
      <c r="A481" s="3"/>
      <c r="B481" s="3"/>
      <c r="C481" s="5"/>
      <c r="D481" s="5"/>
      <c r="E481" s="5"/>
      <c r="F481" s="5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1.25" customHeight="1" x14ac:dyDescent="0.3">
      <c r="A482" s="3"/>
      <c r="B482" s="3"/>
      <c r="C482" s="5"/>
      <c r="D482" s="5"/>
      <c r="E482" s="5"/>
      <c r="F482" s="5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1.25" customHeight="1" x14ac:dyDescent="0.3">
      <c r="A483" s="3"/>
      <c r="B483" s="3"/>
      <c r="C483" s="5"/>
      <c r="D483" s="5"/>
      <c r="E483" s="5"/>
      <c r="F483" s="5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1.25" customHeight="1" x14ac:dyDescent="0.3">
      <c r="A484" s="3"/>
      <c r="B484" s="3"/>
      <c r="C484" s="5"/>
      <c r="D484" s="5"/>
      <c r="E484" s="5"/>
      <c r="F484" s="5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1.25" customHeight="1" x14ac:dyDescent="0.3">
      <c r="A485" s="3"/>
      <c r="B485" s="3"/>
      <c r="C485" s="5"/>
      <c r="D485" s="5"/>
      <c r="E485" s="5"/>
      <c r="F485" s="5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1.25" customHeight="1" x14ac:dyDescent="0.3">
      <c r="A486" s="3"/>
      <c r="B486" s="3"/>
      <c r="C486" s="5"/>
      <c r="D486" s="5"/>
      <c r="E486" s="5"/>
      <c r="F486" s="5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1.25" customHeight="1" x14ac:dyDescent="0.3">
      <c r="A487" s="3"/>
      <c r="B487" s="3"/>
      <c r="C487" s="5"/>
      <c r="D487" s="5"/>
      <c r="E487" s="5"/>
      <c r="F487" s="5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1.25" customHeight="1" x14ac:dyDescent="0.3">
      <c r="A488" s="3"/>
      <c r="B488" s="3"/>
      <c r="C488" s="5"/>
      <c r="D488" s="5"/>
      <c r="E488" s="5"/>
      <c r="F488" s="5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1.25" customHeight="1" x14ac:dyDescent="0.3">
      <c r="A489" s="3"/>
      <c r="B489" s="3"/>
      <c r="C489" s="5"/>
      <c r="D489" s="5"/>
      <c r="E489" s="5"/>
      <c r="F489" s="5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1.25" customHeight="1" x14ac:dyDescent="0.3">
      <c r="A490" s="3"/>
      <c r="B490" s="3"/>
      <c r="C490" s="5"/>
      <c r="D490" s="5"/>
      <c r="E490" s="5"/>
      <c r="F490" s="5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1.25" customHeight="1" x14ac:dyDescent="0.3">
      <c r="A491" s="3"/>
      <c r="B491" s="3"/>
      <c r="C491" s="5"/>
      <c r="D491" s="5"/>
      <c r="E491" s="5"/>
      <c r="F491" s="5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1.25" customHeight="1" x14ac:dyDescent="0.3">
      <c r="A492" s="3"/>
      <c r="B492" s="3"/>
      <c r="C492" s="5"/>
      <c r="D492" s="5"/>
      <c r="E492" s="5"/>
      <c r="F492" s="5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1.25" customHeight="1" x14ac:dyDescent="0.3">
      <c r="A493" s="3"/>
      <c r="B493" s="3"/>
      <c r="C493" s="5"/>
      <c r="D493" s="5"/>
      <c r="E493" s="5"/>
      <c r="F493" s="5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1.25" customHeight="1" x14ac:dyDescent="0.3">
      <c r="A494" s="3"/>
      <c r="B494" s="3"/>
      <c r="C494" s="5"/>
      <c r="D494" s="5"/>
      <c r="E494" s="5"/>
      <c r="F494" s="5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1.25" customHeight="1" x14ac:dyDescent="0.3">
      <c r="A495" s="3"/>
      <c r="B495" s="3"/>
      <c r="C495" s="5"/>
      <c r="D495" s="5"/>
      <c r="E495" s="5"/>
      <c r="F495" s="5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1.25" customHeight="1" x14ac:dyDescent="0.3">
      <c r="A496" s="3"/>
      <c r="B496" s="3"/>
      <c r="C496" s="5"/>
      <c r="D496" s="5"/>
      <c r="E496" s="5"/>
      <c r="F496" s="5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1.25" customHeight="1" x14ac:dyDescent="0.3">
      <c r="A497" s="3"/>
      <c r="B497" s="3"/>
      <c r="C497" s="5"/>
      <c r="D497" s="5"/>
      <c r="E497" s="5"/>
      <c r="F497" s="5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1.25" customHeight="1" x14ac:dyDescent="0.3">
      <c r="A498" s="3"/>
      <c r="B498" s="3"/>
      <c r="C498" s="5"/>
      <c r="D498" s="5"/>
      <c r="E498" s="5"/>
      <c r="F498" s="5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1.25" customHeight="1" x14ac:dyDescent="0.3">
      <c r="A499" s="3"/>
      <c r="B499" s="3"/>
      <c r="C499" s="5"/>
      <c r="D499" s="5"/>
      <c r="E499" s="5"/>
      <c r="F499" s="5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1.25" customHeight="1" x14ac:dyDescent="0.3">
      <c r="A500" s="3"/>
      <c r="B500" s="3"/>
      <c r="C500" s="5"/>
      <c r="D500" s="5"/>
      <c r="E500" s="5"/>
      <c r="F500" s="5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1.25" customHeight="1" x14ac:dyDescent="0.3">
      <c r="A501" s="3"/>
      <c r="B501" s="3"/>
      <c r="C501" s="5"/>
      <c r="D501" s="5"/>
      <c r="E501" s="5"/>
      <c r="F501" s="5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1.25" customHeight="1" x14ac:dyDescent="0.3">
      <c r="A502" s="3"/>
      <c r="B502" s="3"/>
      <c r="C502" s="5"/>
      <c r="D502" s="5"/>
      <c r="E502" s="5"/>
      <c r="F502" s="5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1.25" customHeight="1" x14ac:dyDescent="0.3">
      <c r="A503" s="3"/>
      <c r="B503" s="3"/>
      <c r="C503" s="5"/>
      <c r="D503" s="5"/>
      <c r="E503" s="5"/>
      <c r="F503" s="5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1.25" customHeight="1" x14ac:dyDescent="0.3">
      <c r="A504" s="3"/>
      <c r="B504" s="3"/>
      <c r="C504" s="5"/>
      <c r="D504" s="5"/>
      <c r="E504" s="5"/>
      <c r="F504" s="5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1.25" customHeight="1" x14ac:dyDescent="0.3">
      <c r="A505" s="3"/>
      <c r="B505" s="3"/>
      <c r="C505" s="5"/>
      <c r="D505" s="5"/>
      <c r="E505" s="5"/>
      <c r="F505" s="5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1.25" customHeight="1" x14ac:dyDescent="0.3">
      <c r="A506" s="3"/>
      <c r="B506" s="3"/>
      <c r="C506" s="5"/>
      <c r="D506" s="5"/>
      <c r="E506" s="5"/>
      <c r="F506" s="5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1.25" customHeight="1" x14ac:dyDescent="0.3">
      <c r="A507" s="3"/>
      <c r="B507" s="3"/>
      <c r="C507" s="5"/>
      <c r="D507" s="5"/>
      <c r="E507" s="5"/>
      <c r="F507" s="5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1.25" customHeight="1" x14ac:dyDescent="0.3">
      <c r="A508" s="3"/>
      <c r="B508" s="3"/>
      <c r="C508" s="5"/>
      <c r="D508" s="5"/>
      <c r="E508" s="5"/>
      <c r="F508" s="5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1.25" customHeight="1" x14ac:dyDescent="0.3">
      <c r="A509" s="3"/>
      <c r="B509" s="3"/>
      <c r="C509" s="5"/>
      <c r="D509" s="5"/>
      <c r="E509" s="5"/>
      <c r="F509" s="5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1.25" customHeight="1" x14ac:dyDescent="0.3">
      <c r="A510" s="3"/>
      <c r="B510" s="3"/>
      <c r="C510" s="5"/>
      <c r="D510" s="5"/>
      <c r="E510" s="5"/>
      <c r="F510" s="5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1.25" customHeight="1" x14ac:dyDescent="0.3">
      <c r="A511" s="3"/>
      <c r="B511" s="3"/>
      <c r="C511" s="5"/>
      <c r="D511" s="5"/>
      <c r="E511" s="5"/>
      <c r="F511" s="5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1.25" customHeight="1" x14ac:dyDescent="0.3">
      <c r="A512" s="3"/>
      <c r="B512" s="3"/>
      <c r="C512" s="5"/>
      <c r="D512" s="5"/>
      <c r="E512" s="5"/>
      <c r="F512" s="5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1.25" customHeight="1" x14ac:dyDescent="0.3">
      <c r="A513" s="3"/>
      <c r="B513" s="3"/>
      <c r="C513" s="5"/>
      <c r="D513" s="5"/>
      <c r="E513" s="5"/>
      <c r="F513" s="5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1.25" customHeight="1" x14ac:dyDescent="0.3">
      <c r="A514" s="3"/>
      <c r="B514" s="3"/>
      <c r="C514" s="5"/>
      <c r="D514" s="5"/>
      <c r="E514" s="5"/>
      <c r="F514" s="5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1.25" customHeight="1" x14ac:dyDescent="0.3">
      <c r="A515" s="3"/>
      <c r="B515" s="3"/>
      <c r="C515" s="5"/>
      <c r="D515" s="5"/>
      <c r="E515" s="5"/>
      <c r="F515" s="5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1.25" customHeight="1" x14ac:dyDescent="0.3">
      <c r="A516" s="3"/>
      <c r="B516" s="3"/>
      <c r="C516" s="5"/>
      <c r="D516" s="5"/>
      <c r="E516" s="5"/>
      <c r="F516" s="5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1.25" customHeight="1" x14ac:dyDescent="0.3">
      <c r="A517" s="3"/>
      <c r="B517" s="3"/>
      <c r="C517" s="5"/>
      <c r="D517" s="5"/>
      <c r="E517" s="5"/>
      <c r="F517" s="5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1.25" customHeight="1" x14ac:dyDescent="0.3">
      <c r="A518" s="3"/>
      <c r="B518" s="3"/>
      <c r="C518" s="5"/>
      <c r="D518" s="5"/>
      <c r="E518" s="5"/>
      <c r="F518" s="5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1.25" customHeight="1" x14ac:dyDescent="0.3">
      <c r="A519" s="3"/>
      <c r="B519" s="3"/>
      <c r="C519" s="5"/>
      <c r="D519" s="5"/>
      <c r="E519" s="5"/>
      <c r="F519" s="5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1.25" customHeight="1" x14ac:dyDescent="0.3">
      <c r="A520" s="3"/>
      <c r="B520" s="3"/>
      <c r="C520" s="5"/>
      <c r="D520" s="5"/>
      <c r="E520" s="5"/>
      <c r="F520" s="5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1.25" customHeight="1" x14ac:dyDescent="0.3">
      <c r="A521" s="3"/>
      <c r="B521" s="3"/>
      <c r="C521" s="5"/>
      <c r="D521" s="5"/>
      <c r="E521" s="5"/>
      <c r="F521" s="5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1.25" customHeight="1" x14ac:dyDescent="0.3">
      <c r="A522" s="3"/>
      <c r="B522" s="3"/>
      <c r="C522" s="5"/>
      <c r="D522" s="5"/>
      <c r="E522" s="5"/>
      <c r="F522" s="5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1.25" customHeight="1" x14ac:dyDescent="0.3">
      <c r="A523" s="3"/>
      <c r="B523" s="3"/>
      <c r="C523" s="5"/>
      <c r="D523" s="5"/>
      <c r="E523" s="5"/>
      <c r="F523" s="5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1.25" customHeight="1" x14ac:dyDescent="0.3">
      <c r="A524" s="3"/>
      <c r="B524" s="3"/>
      <c r="C524" s="5"/>
      <c r="D524" s="5"/>
      <c r="E524" s="5"/>
      <c r="F524" s="5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1.25" customHeight="1" x14ac:dyDescent="0.3">
      <c r="A525" s="3"/>
      <c r="B525" s="3"/>
      <c r="C525" s="5"/>
      <c r="D525" s="5"/>
      <c r="E525" s="5"/>
      <c r="F525" s="5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1.25" customHeight="1" x14ac:dyDescent="0.3">
      <c r="A526" s="3"/>
      <c r="B526" s="3"/>
      <c r="C526" s="5"/>
      <c r="D526" s="5"/>
      <c r="E526" s="5"/>
      <c r="F526" s="5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1.25" customHeight="1" x14ac:dyDescent="0.3">
      <c r="A527" s="3"/>
      <c r="B527" s="3"/>
      <c r="C527" s="5"/>
      <c r="D527" s="5"/>
      <c r="E527" s="5"/>
      <c r="F527" s="5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1.25" customHeight="1" x14ac:dyDescent="0.3">
      <c r="A528" s="3"/>
      <c r="B528" s="3"/>
      <c r="C528" s="5"/>
      <c r="D528" s="5"/>
      <c r="E528" s="5"/>
      <c r="F528" s="5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1.25" customHeight="1" x14ac:dyDescent="0.3">
      <c r="A529" s="3"/>
      <c r="B529" s="3"/>
      <c r="C529" s="5"/>
      <c r="D529" s="5"/>
      <c r="E529" s="5"/>
      <c r="F529" s="5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1.25" customHeight="1" x14ac:dyDescent="0.3">
      <c r="A530" s="3"/>
      <c r="B530" s="3"/>
      <c r="C530" s="5"/>
      <c r="D530" s="5"/>
      <c r="E530" s="5"/>
      <c r="F530" s="5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1.25" customHeight="1" x14ac:dyDescent="0.3">
      <c r="A531" s="3"/>
      <c r="B531" s="3"/>
      <c r="C531" s="5"/>
      <c r="D531" s="5"/>
      <c r="E531" s="5"/>
      <c r="F531" s="5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1.25" customHeight="1" x14ac:dyDescent="0.3">
      <c r="A532" s="3"/>
      <c r="B532" s="3"/>
      <c r="C532" s="5"/>
      <c r="D532" s="5"/>
      <c r="E532" s="5"/>
      <c r="F532" s="5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1.25" customHeight="1" x14ac:dyDescent="0.3">
      <c r="A533" s="3"/>
      <c r="B533" s="3"/>
      <c r="C533" s="5"/>
      <c r="D533" s="5"/>
      <c r="E533" s="5"/>
      <c r="F533" s="5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1.25" customHeight="1" x14ac:dyDescent="0.3">
      <c r="A534" s="3"/>
      <c r="B534" s="3"/>
      <c r="C534" s="5"/>
      <c r="D534" s="5"/>
      <c r="E534" s="5"/>
      <c r="F534" s="5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1.25" customHeight="1" x14ac:dyDescent="0.3">
      <c r="A535" s="3"/>
      <c r="B535" s="3"/>
      <c r="C535" s="5"/>
      <c r="D535" s="5"/>
      <c r="E535" s="5"/>
      <c r="F535" s="5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1.25" customHeight="1" x14ac:dyDescent="0.3">
      <c r="A536" s="3"/>
      <c r="B536" s="3"/>
      <c r="C536" s="5"/>
      <c r="D536" s="5"/>
      <c r="E536" s="5"/>
      <c r="F536" s="5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1.25" customHeight="1" x14ac:dyDescent="0.3">
      <c r="A537" s="3"/>
      <c r="B537" s="3"/>
      <c r="C537" s="5"/>
      <c r="D537" s="5"/>
      <c r="E537" s="5"/>
      <c r="F537" s="5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1.25" customHeight="1" x14ac:dyDescent="0.3">
      <c r="A538" s="3"/>
      <c r="B538" s="3"/>
      <c r="C538" s="5"/>
      <c r="D538" s="5"/>
      <c r="E538" s="5"/>
      <c r="F538" s="5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1.25" customHeight="1" x14ac:dyDescent="0.3">
      <c r="A539" s="3"/>
      <c r="B539" s="3"/>
      <c r="C539" s="5"/>
      <c r="D539" s="5"/>
      <c r="E539" s="5"/>
      <c r="F539" s="5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1.25" customHeight="1" x14ac:dyDescent="0.3">
      <c r="A540" s="3"/>
      <c r="B540" s="3"/>
      <c r="C540" s="5"/>
      <c r="D540" s="5"/>
      <c r="E540" s="5"/>
      <c r="F540" s="5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1.25" customHeight="1" x14ac:dyDescent="0.3">
      <c r="A541" s="3"/>
      <c r="B541" s="3"/>
      <c r="C541" s="5"/>
      <c r="D541" s="5"/>
      <c r="E541" s="5"/>
      <c r="F541" s="5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1.25" customHeight="1" x14ac:dyDescent="0.3">
      <c r="A542" s="3"/>
      <c r="B542" s="3"/>
      <c r="C542" s="5"/>
      <c r="D542" s="5"/>
      <c r="E542" s="5"/>
      <c r="F542" s="5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1.25" customHeight="1" x14ac:dyDescent="0.3">
      <c r="A543" s="3"/>
      <c r="B543" s="3"/>
      <c r="C543" s="5"/>
      <c r="D543" s="5"/>
      <c r="E543" s="5"/>
      <c r="F543" s="5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1.25" customHeight="1" x14ac:dyDescent="0.3">
      <c r="A544" s="3"/>
      <c r="B544" s="3"/>
      <c r="C544" s="5"/>
      <c r="D544" s="5"/>
      <c r="E544" s="5"/>
      <c r="F544" s="5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1.25" customHeight="1" x14ac:dyDescent="0.3">
      <c r="A545" s="3"/>
      <c r="B545" s="3"/>
      <c r="C545" s="5"/>
      <c r="D545" s="5"/>
      <c r="E545" s="5"/>
      <c r="F545" s="5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1.25" customHeight="1" x14ac:dyDescent="0.3">
      <c r="A546" s="3"/>
      <c r="B546" s="3"/>
      <c r="C546" s="5"/>
      <c r="D546" s="5"/>
      <c r="E546" s="5"/>
      <c r="F546" s="5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1.25" customHeight="1" x14ac:dyDescent="0.3">
      <c r="A547" s="3"/>
      <c r="B547" s="3"/>
      <c r="C547" s="5"/>
      <c r="D547" s="5"/>
      <c r="E547" s="5"/>
      <c r="F547" s="5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1.25" customHeight="1" x14ac:dyDescent="0.3">
      <c r="A548" s="3"/>
      <c r="B548" s="3"/>
      <c r="C548" s="5"/>
      <c r="D548" s="5"/>
      <c r="E548" s="5"/>
      <c r="F548" s="5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1.25" customHeight="1" x14ac:dyDescent="0.3">
      <c r="A549" s="3"/>
      <c r="B549" s="3"/>
      <c r="C549" s="5"/>
      <c r="D549" s="5"/>
      <c r="E549" s="5"/>
      <c r="F549" s="5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1.25" customHeight="1" x14ac:dyDescent="0.3">
      <c r="A550" s="3"/>
      <c r="B550" s="3"/>
      <c r="C550" s="5"/>
      <c r="D550" s="5"/>
      <c r="E550" s="5"/>
      <c r="F550" s="5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1.25" customHeight="1" x14ac:dyDescent="0.3">
      <c r="A551" s="3"/>
      <c r="B551" s="3"/>
      <c r="C551" s="5"/>
      <c r="D551" s="5"/>
      <c r="E551" s="5"/>
      <c r="F551" s="5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1.25" customHeight="1" x14ac:dyDescent="0.3">
      <c r="A552" s="3"/>
      <c r="B552" s="3"/>
      <c r="C552" s="5"/>
      <c r="D552" s="5"/>
      <c r="E552" s="5"/>
      <c r="F552" s="5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1.25" customHeight="1" x14ac:dyDescent="0.3">
      <c r="A553" s="3"/>
      <c r="B553" s="3"/>
      <c r="C553" s="5"/>
      <c r="D553" s="5"/>
      <c r="E553" s="5"/>
      <c r="F553" s="5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1.25" customHeight="1" x14ac:dyDescent="0.3">
      <c r="A554" s="3"/>
      <c r="B554" s="3"/>
      <c r="C554" s="5"/>
      <c r="D554" s="5"/>
      <c r="E554" s="5"/>
      <c r="F554" s="5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1.25" customHeight="1" x14ac:dyDescent="0.3">
      <c r="A555" s="3"/>
      <c r="B555" s="3"/>
      <c r="C555" s="5"/>
      <c r="D555" s="5"/>
      <c r="E555" s="5"/>
      <c r="F555" s="5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1.25" customHeight="1" x14ac:dyDescent="0.3">
      <c r="A556" s="3"/>
      <c r="B556" s="3"/>
      <c r="C556" s="5"/>
      <c r="D556" s="5"/>
      <c r="E556" s="5"/>
      <c r="F556" s="5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1.25" customHeight="1" x14ac:dyDescent="0.3">
      <c r="A557" s="3"/>
      <c r="B557" s="3"/>
      <c r="C557" s="5"/>
      <c r="D557" s="5"/>
      <c r="E557" s="5"/>
      <c r="F557" s="5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1.25" customHeight="1" x14ac:dyDescent="0.3">
      <c r="A558" s="3"/>
      <c r="B558" s="3"/>
      <c r="C558" s="5"/>
      <c r="D558" s="5"/>
      <c r="E558" s="5"/>
      <c r="F558" s="5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1.25" customHeight="1" x14ac:dyDescent="0.3">
      <c r="A559" s="3"/>
      <c r="B559" s="3"/>
      <c r="C559" s="5"/>
      <c r="D559" s="5"/>
      <c r="E559" s="5"/>
      <c r="F559" s="5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1.25" customHeight="1" x14ac:dyDescent="0.3">
      <c r="A560" s="3"/>
      <c r="B560" s="3"/>
      <c r="C560" s="5"/>
      <c r="D560" s="5"/>
      <c r="E560" s="5"/>
      <c r="F560" s="5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1.25" customHeight="1" x14ac:dyDescent="0.3">
      <c r="A561" s="3"/>
      <c r="B561" s="3"/>
      <c r="C561" s="5"/>
      <c r="D561" s="5"/>
      <c r="E561" s="5"/>
      <c r="F561" s="5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1.25" customHeight="1" x14ac:dyDescent="0.3">
      <c r="A562" s="3"/>
      <c r="B562" s="3"/>
      <c r="C562" s="5"/>
      <c r="D562" s="5"/>
      <c r="E562" s="5"/>
      <c r="F562" s="5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1.25" customHeight="1" x14ac:dyDescent="0.3">
      <c r="A563" s="3"/>
      <c r="B563" s="3"/>
      <c r="C563" s="5"/>
      <c r="D563" s="5"/>
      <c r="E563" s="5"/>
      <c r="F563" s="5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1.25" customHeight="1" x14ac:dyDescent="0.3">
      <c r="A564" s="3"/>
      <c r="B564" s="3"/>
      <c r="C564" s="5"/>
      <c r="D564" s="5"/>
      <c r="E564" s="5"/>
      <c r="F564" s="5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1.25" customHeight="1" x14ac:dyDescent="0.3">
      <c r="A565" s="3"/>
      <c r="B565" s="3"/>
      <c r="C565" s="5"/>
      <c r="D565" s="5"/>
      <c r="E565" s="5"/>
      <c r="F565" s="5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1.25" customHeight="1" x14ac:dyDescent="0.3">
      <c r="A566" s="3"/>
      <c r="B566" s="3"/>
      <c r="C566" s="5"/>
      <c r="D566" s="5"/>
      <c r="E566" s="5"/>
      <c r="F566" s="5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1.25" customHeight="1" x14ac:dyDescent="0.3">
      <c r="A567" s="3"/>
      <c r="B567" s="3"/>
      <c r="C567" s="5"/>
      <c r="D567" s="5"/>
      <c r="E567" s="5"/>
      <c r="F567" s="5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1.25" customHeight="1" x14ac:dyDescent="0.3">
      <c r="A568" s="3"/>
      <c r="B568" s="3"/>
      <c r="C568" s="5"/>
      <c r="D568" s="5"/>
      <c r="E568" s="5"/>
      <c r="F568" s="5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1.25" customHeight="1" x14ac:dyDescent="0.3">
      <c r="A569" s="3"/>
      <c r="B569" s="3"/>
      <c r="C569" s="5"/>
      <c r="D569" s="5"/>
      <c r="E569" s="5"/>
      <c r="F569" s="5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1.25" customHeight="1" x14ac:dyDescent="0.3">
      <c r="A570" s="3"/>
      <c r="B570" s="3"/>
      <c r="C570" s="5"/>
      <c r="D570" s="5"/>
      <c r="E570" s="5"/>
      <c r="F570" s="5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1.25" customHeight="1" x14ac:dyDescent="0.3">
      <c r="A571" s="3"/>
      <c r="B571" s="3"/>
      <c r="C571" s="5"/>
      <c r="D571" s="5"/>
      <c r="E571" s="5"/>
      <c r="F571" s="5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1.25" customHeight="1" x14ac:dyDescent="0.3">
      <c r="A572" s="3"/>
      <c r="B572" s="3"/>
      <c r="C572" s="5"/>
      <c r="D572" s="5"/>
      <c r="E572" s="5"/>
      <c r="F572" s="5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1.25" customHeight="1" x14ac:dyDescent="0.3">
      <c r="A573" s="3"/>
      <c r="B573" s="3"/>
      <c r="C573" s="5"/>
      <c r="D573" s="5"/>
      <c r="E573" s="5"/>
      <c r="F573" s="5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1.25" customHeight="1" x14ac:dyDescent="0.3">
      <c r="A574" s="3"/>
      <c r="B574" s="3"/>
      <c r="C574" s="5"/>
      <c r="D574" s="5"/>
      <c r="E574" s="5"/>
      <c r="F574" s="5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1.25" customHeight="1" x14ac:dyDescent="0.3">
      <c r="A575" s="3"/>
      <c r="B575" s="3"/>
      <c r="C575" s="5"/>
      <c r="D575" s="5"/>
      <c r="E575" s="5"/>
      <c r="F575" s="5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1.25" customHeight="1" x14ac:dyDescent="0.3">
      <c r="A576" s="3"/>
      <c r="B576" s="3"/>
      <c r="C576" s="5"/>
      <c r="D576" s="5"/>
      <c r="E576" s="5"/>
      <c r="F576" s="5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1.25" customHeight="1" x14ac:dyDescent="0.3">
      <c r="A577" s="3"/>
      <c r="B577" s="3"/>
      <c r="C577" s="5"/>
      <c r="D577" s="5"/>
      <c r="E577" s="5"/>
      <c r="F577" s="5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1.25" customHeight="1" x14ac:dyDescent="0.3">
      <c r="A578" s="3"/>
      <c r="B578" s="3"/>
      <c r="C578" s="5"/>
      <c r="D578" s="5"/>
      <c r="E578" s="5"/>
      <c r="F578" s="5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1.25" customHeight="1" x14ac:dyDescent="0.3">
      <c r="A579" s="3"/>
      <c r="B579" s="3"/>
      <c r="C579" s="5"/>
      <c r="D579" s="5"/>
      <c r="E579" s="5"/>
      <c r="F579" s="5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1.25" customHeight="1" x14ac:dyDescent="0.3">
      <c r="A580" s="3"/>
      <c r="B580" s="3"/>
      <c r="C580" s="5"/>
      <c r="D580" s="5"/>
      <c r="E580" s="5"/>
      <c r="F580" s="5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1.25" customHeight="1" x14ac:dyDescent="0.3">
      <c r="A581" s="3"/>
      <c r="B581" s="3"/>
      <c r="C581" s="5"/>
      <c r="D581" s="5"/>
      <c r="E581" s="5"/>
      <c r="F581" s="5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1.25" customHeight="1" x14ac:dyDescent="0.3">
      <c r="A582" s="3"/>
      <c r="B582" s="3"/>
      <c r="C582" s="5"/>
      <c r="D582" s="5"/>
      <c r="E582" s="5"/>
      <c r="F582" s="5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1.25" customHeight="1" x14ac:dyDescent="0.3">
      <c r="A583" s="3"/>
      <c r="B583" s="3"/>
      <c r="C583" s="5"/>
      <c r="D583" s="5"/>
      <c r="E583" s="5"/>
      <c r="F583" s="5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1.25" customHeight="1" x14ac:dyDescent="0.3">
      <c r="A584" s="3"/>
      <c r="B584" s="3"/>
      <c r="C584" s="5"/>
      <c r="D584" s="5"/>
      <c r="E584" s="5"/>
      <c r="F584" s="5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1.25" customHeight="1" x14ac:dyDescent="0.3">
      <c r="A585" s="3"/>
      <c r="B585" s="3"/>
      <c r="C585" s="5"/>
      <c r="D585" s="5"/>
      <c r="E585" s="5"/>
      <c r="F585" s="5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1.25" customHeight="1" x14ac:dyDescent="0.3">
      <c r="A586" s="3"/>
      <c r="B586" s="3"/>
      <c r="C586" s="5"/>
      <c r="D586" s="5"/>
      <c r="E586" s="5"/>
      <c r="F586" s="5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1.25" customHeight="1" x14ac:dyDescent="0.3">
      <c r="A587" s="3"/>
      <c r="B587" s="3"/>
      <c r="C587" s="5"/>
      <c r="D587" s="5"/>
      <c r="E587" s="5"/>
      <c r="F587" s="5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1.25" customHeight="1" x14ac:dyDescent="0.3">
      <c r="A588" s="3"/>
      <c r="B588" s="3"/>
      <c r="C588" s="5"/>
      <c r="D588" s="5"/>
      <c r="E588" s="5"/>
      <c r="F588" s="5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1.25" customHeight="1" x14ac:dyDescent="0.3">
      <c r="A589" s="3"/>
      <c r="B589" s="3"/>
      <c r="C589" s="5"/>
      <c r="D589" s="5"/>
      <c r="E589" s="5"/>
      <c r="F589" s="5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1.25" customHeight="1" x14ac:dyDescent="0.3">
      <c r="A590" s="3"/>
      <c r="B590" s="3"/>
      <c r="C590" s="5"/>
      <c r="D590" s="5"/>
      <c r="E590" s="5"/>
      <c r="F590" s="5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1.25" customHeight="1" x14ac:dyDescent="0.3">
      <c r="A591" s="3"/>
      <c r="B591" s="3"/>
      <c r="C591" s="5"/>
      <c r="D591" s="5"/>
      <c r="E591" s="5"/>
      <c r="F591" s="5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1.25" customHeight="1" x14ac:dyDescent="0.3">
      <c r="A592" s="3"/>
      <c r="B592" s="3"/>
      <c r="C592" s="5"/>
      <c r="D592" s="5"/>
      <c r="E592" s="5"/>
      <c r="F592" s="5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1.25" customHeight="1" x14ac:dyDescent="0.3">
      <c r="A593" s="3"/>
      <c r="B593" s="3"/>
      <c r="C593" s="5"/>
      <c r="D593" s="5"/>
      <c r="E593" s="5"/>
      <c r="F593" s="5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1.25" customHeight="1" x14ac:dyDescent="0.3">
      <c r="A594" s="3"/>
      <c r="B594" s="3"/>
      <c r="C594" s="5"/>
      <c r="D594" s="5"/>
      <c r="E594" s="5"/>
      <c r="F594" s="5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1.25" customHeight="1" x14ac:dyDescent="0.3">
      <c r="A595" s="3"/>
      <c r="B595" s="3"/>
      <c r="C595" s="5"/>
      <c r="D595" s="5"/>
      <c r="E595" s="5"/>
      <c r="F595" s="5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1.25" customHeight="1" x14ac:dyDescent="0.3">
      <c r="A596" s="3"/>
      <c r="B596" s="3"/>
      <c r="C596" s="5"/>
      <c r="D596" s="5"/>
      <c r="E596" s="5"/>
      <c r="F596" s="5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1.25" customHeight="1" x14ac:dyDescent="0.3">
      <c r="A597" s="3"/>
      <c r="B597" s="3"/>
      <c r="C597" s="5"/>
      <c r="D597" s="5"/>
      <c r="E597" s="5"/>
      <c r="F597" s="5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1.25" customHeight="1" x14ac:dyDescent="0.3">
      <c r="A598" s="3"/>
      <c r="B598" s="3"/>
      <c r="C598" s="5"/>
      <c r="D598" s="5"/>
      <c r="E598" s="5"/>
      <c r="F598" s="5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1.25" customHeight="1" x14ac:dyDescent="0.3">
      <c r="A599" s="3"/>
      <c r="B599" s="3"/>
      <c r="C599" s="5"/>
      <c r="D599" s="5"/>
      <c r="E599" s="5"/>
      <c r="F599" s="5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1.25" customHeight="1" x14ac:dyDescent="0.3">
      <c r="A600" s="3"/>
      <c r="B600" s="3"/>
      <c r="C600" s="5"/>
      <c r="D600" s="5"/>
      <c r="E600" s="5"/>
      <c r="F600" s="5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1.25" customHeight="1" x14ac:dyDescent="0.3">
      <c r="A601" s="3"/>
      <c r="B601" s="3"/>
      <c r="C601" s="5"/>
      <c r="D601" s="5"/>
      <c r="E601" s="5"/>
      <c r="F601" s="5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1.25" customHeight="1" x14ac:dyDescent="0.3">
      <c r="A602" s="3"/>
      <c r="B602" s="3"/>
      <c r="C602" s="5"/>
      <c r="D602" s="5"/>
      <c r="E602" s="5"/>
      <c r="F602" s="5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1.25" customHeight="1" x14ac:dyDescent="0.3">
      <c r="A603" s="3"/>
      <c r="B603" s="3"/>
      <c r="C603" s="5"/>
      <c r="D603" s="5"/>
      <c r="E603" s="5"/>
      <c r="F603" s="5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1.25" customHeight="1" x14ac:dyDescent="0.3">
      <c r="A604" s="3"/>
      <c r="B604" s="3"/>
      <c r="C604" s="5"/>
      <c r="D604" s="5"/>
      <c r="E604" s="5"/>
      <c r="F604" s="5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1.25" customHeight="1" x14ac:dyDescent="0.3">
      <c r="A605" s="3"/>
      <c r="B605" s="3"/>
      <c r="C605" s="5"/>
      <c r="D605" s="5"/>
      <c r="E605" s="5"/>
      <c r="F605" s="5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1.25" customHeight="1" x14ac:dyDescent="0.3">
      <c r="A606" s="3"/>
      <c r="B606" s="3"/>
      <c r="C606" s="5"/>
      <c r="D606" s="5"/>
      <c r="E606" s="5"/>
      <c r="F606" s="5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1.25" customHeight="1" x14ac:dyDescent="0.3">
      <c r="A607" s="3"/>
      <c r="B607" s="3"/>
      <c r="C607" s="5"/>
      <c r="D607" s="5"/>
      <c r="E607" s="5"/>
      <c r="F607" s="5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1.25" customHeight="1" x14ac:dyDescent="0.3">
      <c r="A608" s="3"/>
      <c r="B608" s="3"/>
      <c r="C608" s="5"/>
      <c r="D608" s="5"/>
      <c r="E608" s="5"/>
      <c r="F608" s="5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1.25" customHeight="1" x14ac:dyDescent="0.3">
      <c r="A609" s="3"/>
      <c r="B609" s="3"/>
      <c r="C609" s="5"/>
      <c r="D609" s="5"/>
      <c r="E609" s="5"/>
      <c r="F609" s="5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1.25" customHeight="1" x14ac:dyDescent="0.3">
      <c r="A610" s="3"/>
      <c r="B610" s="3"/>
      <c r="C610" s="5"/>
      <c r="D610" s="5"/>
      <c r="E610" s="5"/>
      <c r="F610" s="5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1.25" customHeight="1" x14ac:dyDescent="0.3">
      <c r="A611" s="3"/>
      <c r="B611" s="3"/>
      <c r="C611" s="5"/>
      <c r="D611" s="5"/>
      <c r="E611" s="5"/>
      <c r="F611" s="5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1.25" customHeight="1" x14ac:dyDescent="0.3">
      <c r="A612" s="3"/>
      <c r="B612" s="3"/>
      <c r="C612" s="5"/>
      <c r="D612" s="5"/>
      <c r="E612" s="5"/>
      <c r="F612" s="5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1.25" customHeight="1" x14ac:dyDescent="0.3">
      <c r="A613" s="3"/>
      <c r="B613" s="3"/>
      <c r="C613" s="5"/>
      <c r="D613" s="5"/>
      <c r="E613" s="5"/>
      <c r="F613" s="5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1.25" customHeight="1" x14ac:dyDescent="0.3">
      <c r="A614" s="3"/>
      <c r="B614" s="3"/>
      <c r="C614" s="5"/>
      <c r="D614" s="5"/>
      <c r="E614" s="5"/>
      <c r="F614" s="5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1.25" customHeight="1" x14ac:dyDescent="0.3">
      <c r="A615" s="3"/>
      <c r="B615" s="3"/>
      <c r="C615" s="5"/>
      <c r="D615" s="5"/>
      <c r="E615" s="5"/>
      <c r="F615" s="5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1.25" customHeight="1" x14ac:dyDescent="0.3">
      <c r="A616" s="3"/>
      <c r="B616" s="3"/>
      <c r="C616" s="5"/>
      <c r="D616" s="5"/>
      <c r="E616" s="5"/>
      <c r="F616" s="5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1.25" customHeight="1" x14ac:dyDescent="0.3">
      <c r="A617" s="3"/>
      <c r="B617" s="3"/>
      <c r="C617" s="5"/>
      <c r="D617" s="5"/>
      <c r="E617" s="5"/>
      <c r="F617" s="5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1.25" customHeight="1" x14ac:dyDescent="0.3">
      <c r="A618" s="3"/>
      <c r="B618" s="3"/>
      <c r="C618" s="5"/>
      <c r="D618" s="5"/>
      <c r="E618" s="5"/>
      <c r="F618" s="5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1.25" customHeight="1" x14ac:dyDescent="0.3">
      <c r="A619" s="3"/>
      <c r="B619" s="3"/>
      <c r="C619" s="5"/>
      <c r="D619" s="5"/>
      <c r="E619" s="5"/>
      <c r="F619" s="5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1.25" customHeight="1" x14ac:dyDescent="0.3">
      <c r="A620" s="3"/>
      <c r="B620" s="3"/>
      <c r="C620" s="5"/>
      <c r="D620" s="5"/>
      <c r="E620" s="5"/>
      <c r="F620" s="5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1.25" customHeight="1" x14ac:dyDescent="0.3">
      <c r="A621" s="3"/>
      <c r="B621" s="3"/>
      <c r="C621" s="5"/>
      <c r="D621" s="5"/>
      <c r="E621" s="5"/>
      <c r="F621" s="5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1.25" customHeight="1" x14ac:dyDescent="0.3">
      <c r="A622" s="3"/>
      <c r="B622" s="3"/>
      <c r="C622" s="5"/>
      <c r="D622" s="5"/>
      <c r="E622" s="5"/>
      <c r="F622" s="5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1.25" customHeight="1" x14ac:dyDescent="0.3">
      <c r="A623" s="3"/>
      <c r="B623" s="3"/>
      <c r="C623" s="5"/>
      <c r="D623" s="5"/>
      <c r="E623" s="5"/>
      <c r="F623" s="5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1.25" customHeight="1" x14ac:dyDescent="0.3">
      <c r="A624" s="3"/>
      <c r="B624" s="3"/>
      <c r="C624" s="5"/>
      <c r="D624" s="5"/>
      <c r="E624" s="5"/>
      <c r="F624" s="5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1.25" customHeight="1" x14ac:dyDescent="0.3">
      <c r="A625" s="3"/>
      <c r="B625" s="3"/>
      <c r="C625" s="5"/>
      <c r="D625" s="5"/>
      <c r="E625" s="5"/>
      <c r="F625" s="5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1.25" customHeight="1" x14ac:dyDescent="0.3">
      <c r="A626" s="3"/>
      <c r="B626" s="3"/>
      <c r="C626" s="5"/>
      <c r="D626" s="5"/>
      <c r="E626" s="5"/>
      <c r="F626" s="5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1.25" customHeight="1" x14ac:dyDescent="0.3">
      <c r="A627" s="3"/>
      <c r="B627" s="3"/>
      <c r="C627" s="5"/>
      <c r="D627" s="5"/>
      <c r="E627" s="5"/>
      <c r="F627" s="5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1.25" customHeight="1" x14ac:dyDescent="0.3">
      <c r="A628" s="3"/>
      <c r="B628" s="3"/>
      <c r="C628" s="5"/>
      <c r="D628" s="5"/>
      <c r="E628" s="5"/>
      <c r="F628" s="5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1.25" customHeight="1" x14ac:dyDescent="0.3">
      <c r="A629" s="3"/>
      <c r="B629" s="3"/>
      <c r="C629" s="5"/>
      <c r="D629" s="5"/>
      <c r="E629" s="5"/>
      <c r="F629" s="5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1.25" customHeight="1" x14ac:dyDescent="0.3">
      <c r="A630" s="3"/>
      <c r="B630" s="3"/>
      <c r="C630" s="5"/>
      <c r="D630" s="5"/>
      <c r="E630" s="5"/>
      <c r="F630" s="5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1.25" customHeight="1" x14ac:dyDescent="0.3">
      <c r="A631" s="3"/>
      <c r="B631" s="3"/>
      <c r="C631" s="5"/>
      <c r="D631" s="5"/>
      <c r="E631" s="5"/>
      <c r="F631" s="5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1.25" customHeight="1" x14ac:dyDescent="0.3">
      <c r="A632" s="3"/>
      <c r="B632" s="3"/>
      <c r="C632" s="5"/>
      <c r="D632" s="5"/>
      <c r="E632" s="5"/>
      <c r="F632" s="5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1.25" customHeight="1" x14ac:dyDescent="0.3">
      <c r="A633" s="3"/>
      <c r="B633" s="3"/>
      <c r="C633" s="5"/>
      <c r="D633" s="5"/>
      <c r="E633" s="5"/>
      <c r="F633" s="5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1.25" customHeight="1" x14ac:dyDescent="0.3">
      <c r="A634" s="3"/>
      <c r="B634" s="3"/>
      <c r="C634" s="5"/>
      <c r="D634" s="5"/>
      <c r="E634" s="5"/>
      <c r="F634" s="5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1.25" customHeight="1" x14ac:dyDescent="0.3">
      <c r="A635" s="3"/>
      <c r="B635" s="3"/>
      <c r="C635" s="5"/>
      <c r="D635" s="5"/>
      <c r="E635" s="5"/>
      <c r="F635" s="5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1.25" customHeight="1" x14ac:dyDescent="0.3">
      <c r="A636" s="3"/>
      <c r="B636" s="3"/>
      <c r="C636" s="5"/>
      <c r="D636" s="5"/>
      <c r="E636" s="5"/>
      <c r="F636" s="5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1.25" customHeight="1" x14ac:dyDescent="0.3">
      <c r="A637" s="3"/>
      <c r="B637" s="3"/>
      <c r="C637" s="5"/>
      <c r="D637" s="5"/>
      <c r="E637" s="5"/>
      <c r="F637" s="5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1.25" customHeight="1" x14ac:dyDescent="0.3">
      <c r="A638" s="3"/>
      <c r="B638" s="3"/>
      <c r="C638" s="5"/>
      <c r="D638" s="5"/>
      <c r="E638" s="5"/>
      <c r="F638" s="5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1.25" customHeight="1" x14ac:dyDescent="0.3">
      <c r="A639" s="3"/>
      <c r="B639" s="3"/>
      <c r="C639" s="5"/>
      <c r="D639" s="5"/>
      <c r="E639" s="5"/>
      <c r="F639" s="5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1.25" customHeight="1" x14ac:dyDescent="0.3">
      <c r="A640" s="3"/>
      <c r="B640" s="3"/>
      <c r="C640" s="5"/>
      <c r="D640" s="5"/>
      <c r="E640" s="5"/>
      <c r="F640" s="5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1.25" customHeight="1" x14ac:dyDescent="0.3">
      <c r="A641" s="3"/>
      <c r="B641" s="3"/>
      <c r="C641" s="5"/>
      <c r="D641" s="5"/>
      <c r="E641" s="5"/>
      <c r="F641" s="5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1.25" customHeight="1" x14ac:dyDescent="0.3">
      <c r="A642" s="3"/>
      <c r="B642" s="3"/>
      <c r="C642" s="5"/>
      <c r="D642" s="5"/>
      <c r="E642" s="5"/>
      <c r="F642" s="5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1.25" customHeight="1" x14ac:dyDescent="0.3">
      <c r="A643" s="3"/>
      <c r="B643" s="3"/>
      <c r="C643" s="5"/>
      <c r="D643" s="5"/>
      <c r="E643" s="5"/>
      <c r="F643" s="5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1.25" customHeight="1" x14ac:dyDescent="0.3">
      <c r="A644" s="3"/>
      <c r="B644" s="3"/>
      <c r="C644" s="5"/>
      <c r="D644" s="5"/>
      <c r="E644" s="5"/>
      <c r="F644" s="5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1.25" customHeight="1" x14ac:dyDescent="0.3">
      <c r="A645" s="3"/>
      <c r="B645" s="3"/>
      <c r="C645" s="5"/>
      <c r="D645" s="5"/>
      <c r="E645" s="5"/>
      <c r="F645" s="5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1.25" customHeight="1" x14ac:dyDescent="0.3">
      <c r="A646" s="3"/>
      <c r="B646" s="3"/>
      <c r="C646" s="5"/>
      <c r="D646" s="5"/>
      <c r="E646" s="5"/>
      <c r="F646" s="5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1.25" customHeight="1" x14ac:dyDescent="0.3">
      <c r="A647" s="3"/>
      <c r="B647" s="3"/>
      <c r="C647" s="5"/>
      <c r="D647" s="5"/>
      <c r="E647" s="5"/>
      <c r="F647" s="5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1.25" customHeight="1" x14ac:dyDescent="0.3">
      <c r="A648" s="3"/>
      <c r="B648" s="3"/>
      <c r="C648" s="5"/>
      <c r="D648" s="5"/>
      <c r="E648" s="5"/>
      <c r="F648" s="5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1.25" customHeight="1" x14ac:dyDescent="0.3">
      <c r="A649" s="3"/>
      <c r="B649" s="3"/>
      <c r="C649" s="5"/>
      <c r="D649" s="5"/>
      <c r="E649" s="5"/>
      <c r="F649" s="5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1.25" customHeight="1" x14ac:dyDescent="0.3">
      <c r="A650" s="3"/>
      <c r="B650" s="3"/>
      <c r="C650" s="5"/>
      <c r="D650" s="5"/>
      <c r="E650" s="5"/>
      <c r="F650" s="5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1.25" customHeight="1" x14ac:dyDescent="0.3">
      <c r="A651" s="3"/>
      <c r="B651" s="3"/>
      <c r="C651" s="5"/>
      <c r="D651" s="5"/>
      <c r="E651" s="5"/>
      <c r="F651" s="5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1.25" customHeight="1" x14ac:dyDescent="0.3">
      <c r="A652" s="3"/>
      <c r="B652" s="3"/>
      <c r="C652" s="5"/>
      <c r="D652" s="5"/>
      <c r="E652" s="5"/>
      <c r="F652" s="5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1.25" customHeight="1" x14ac:dyDescent="0.3">
      <c r="A653" s="3"/>
      <c r="B653" s="3"/>
      <c r="C653" s="5"/>
      <c r="D653" s="5"/>
      <c r="E653" s="5"/>
      <c r="F653" s="5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1.25" customHeight="1" x14ac:dyDescent="0.3">
      <c r="A654" s="3"/>
      <c r="B654" s="3"/>
      <c r="C654" s="5"/>
      <c r="D654" s="5"/>
      <c r="E654" s="5"/>
      <c r="F654" s="5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1.25" customHeight="1" x14ac:dyDescent="0.3">
      <c r="A655" s="3"/>
      <c r="B655" s="3"/>
      <c r="C655" s="5"/>
      <c r="D655" s="5"/>
      <c r="E655" s="5"/>
      <c r="F655" s="5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1.25" customHeight="1" x14ac:dyDescent="0.3">
      <c r="A656" s="3"/>
      <c r="B656" s="3"/>
      <c r="C656" s="5"/>
      <c r="D656" s="5"/>
      <c r="E656" s="5"/>
      <c r="F656" s="5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1.25" customHeight="1" x14ac:dyDescent="0.3">
      <c r="A657" s="3"/>
      <c r="B657" s="3"/>
      <c r="C657" s="5"/>
      <c r="D657" s="5"/>
      <c r="E657" s="5"/>
      <c r="F657" s="5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1.25" customHeight="1" x14ac:dyDescent="0.3">
      <c r="A658" s="3"/>
      <c r="B658" s="3"/>
      <c r="C658" s="5"/>
      <c r="D658" s="5"/>
      <c r="E658" s="5"/>
      <c r="F658" s="5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1.25" customHeight="1" x14ac:dyDescent="0.3">
      <c r="A659" s="3"/>
      <c r="B659" s="3"/>
      <c r="C659" s="5"/>
      <c r="D659" s="5"/>
      <c r="E659" s="5"/>
      <c r="F659" s="5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1.25" customHeight="1" x14ac:dyDescent="0.3">
      <c r="A660" s="3"/>
      <c r="B660" s="3"/>
      <c r="C660" s="5"/>
      <c r="D660" s="5"/>
      <c r="E660" s="5"/>
      <c r="F660" s="5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1.25" customHeight="1" x14ac:dyDescent="0.3">
      <c r="A661" s="3"/>
      <c r="B661" s="3"/>
      <c r="C661" s="5"/>
      <c r="D661" s="5"/>
      <c r="E661" s="5"/>
      <c r="F661" s="5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1.25" customHeight="1" x14ac:dyDescent="0.3">
      <c r="A662" s="3"/>
      <c r="B662" s="3"/>
      <c r="C662" s="5"/>
      <c r="D662" s="5"/>
      <c r="E662" s="5"/>
      <c r="F662" s="5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1.25" customHeight="1" x14ac:dyDescent="0.3">
      <c r="A663" s="3"/>
      <c r="B663" s="3"/>
      <c r="C663" s="5"/>
      <c r="D663" s="5"/>
      <c r="E663" s="5"/>
      <c r="F663" s="5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1.25" customHeight="1" x14ac:dyDescent="0.3">
      <c r="A664" s="3"/>
      <c r="B664" s="3"/>
      <c r="C664" s="5"/>
      <c r="D664" s="5"/>
      <c r="E664" s="5"/>
      <c r="F664" s="5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1.25" customHeight="1" x14ac:dyDescent="0.3">
      <c r="A665" s="3"/>
      <c r="B665" s="3"/>
      <c r="C665" s="5"/>
      <c r="D665" s="5"/>
      <c r="E665" s="5"/>
      <c r="F665" s="5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1.25" customHeight="1" x14ac:dyDescent="0.3">
      <c r="A666" s="3"/>
      <c r="B666" s="3"/>
      <c r="C666" s="5"/>
      <c r="D666" s="5"/>
      <c r="E666" s="5"/>
      <c r="F666" s="5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1.25" customHeight="1" x14ac:dyDescent="0.3">
      <c r="A667" s="3"/>
      <c r="B667" s="3"/>
      <c r="C667" s="5"/>
      <c r="D667" s="5"/>
      <c r="E667" s="5"/>
      <c r="F667" s="5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1.25" customHeight="1" x14ac:dyDescent="0.3">
      <c r="A668" s="3"/>
      <c r="B668" s="3"/>
      <c r="C668" s="5"/>
      <c r="D668" s="5"/>
      <c r="E668" s="5"/>
      <c r="F668" s="5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1.25" customHeight="1" x14ac:dyDescent="0.3">
      <c r="A669" s="3"/>
      <c r="B669" s="3"/>
      <c r="C669" s="5"/>
      <c r="D669" s="5"/>
      <c r="E669" s="5"/>
      <c r="F669" s="5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1.25" customHeight="1" x14ac:dyDescent="0.3">
      <c r="A670" s="3"/>
      <c r="B670" s="3"/>
      <c r="C670" s="5"/>
      <c r="D670" s="5"/>
      <c r="E670" s="5"/>
      <c r="F670" s="5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1.25" customHeight="1" x14ac:dyDescent="0.3">
      <c r="A671" s="3"/>
      <c r="B671" s="3"/>
      <c r="C671" s="5"/>
      <c r="D671" s="5"/>
      <c r="E671" s="5"/>
      <c r="F671" s="5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1.25" customHeight="1" x14ac:dyDescent="0.3">
      <c r="A672" s="3"/>
      <c r="B672" s="3"/>
      <c r="C672" s="5"/>
      <c r="D672" s="5"/>
      <c r="E672" s="5"/>
      <c r="F672" s="5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1.25" customHeight="1" x14ac:dyDescent="0.3">
      <c r="A673" s="3"/>
      <c r="B673" s="3"/>
      <c r="C673" s="5"/>
      <c r="D673" s="5"/>
      <c r="E673" s="5"/>
      <c r="F673" s="5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1.25" customHeight="1" x14ac:dyDescent="0.3">
      <c r="A674" s="3"/>
      <c r="B674" s="3"/>
      <c r="C674" s="5"/>
      <c r="D674" s="5"/>
      <c r="E674" s="5"/>
      <c r="F674" s="5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1.25" customHeight="1" x14ac:dyDescent="0.3">
      <c r="A675" s="3"/>
      <c r="B675" s="3"/>
      <c r="C675" s="5"/>
      <c r="D675" s="5"/>
      <c r="E675" s="5"/>
      <c r="F675" s="5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1.25" customHeight="1" x14ac:dyDescent="0.3">
      <c r="A676" s="3"/>
      <c r="B676" s="3"/>
      <c r="C676" s="5"/>
      <c r="D676" s="5"/>
      <c r="E676" s="5"/>
      <c r="F676" s="5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1.25" customHeight="1" x14ac:dyDescent="0.3">
      <c r="A677" s="3"/>
      <c r="B677" s="3"/>
      <c r="C677" s="5"/>
      <c r="D677" s="5"/>
      <c r="E677" s="5"/>
      <c r="F677" s="5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1.25" customHeight="1" x14ac:dyDescent="0.3">
      <c r="A678" s="3"/>
      <c r="B678" s="3"/>
      <c r="C678" s="5"/>
      <c r="D678" s="5"/>
      <c r="E678" s="5"/>
      <c r="F678" s="5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1.25" customHeight="1" x14ac:dyDescent="0.3">
      <c r="A679" s="3"/>
      <c r="B679" s="3"/>
      <c r="C679" s="5"/>
      <c r="D679" s="5"/>
      <c r="E679" s="5"/>
      <c r="F679" s="5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1.25" customHeight="1" x14ac:dyDescent="0.3">
      <c r="A680" s="3"/>
      <c r="B680" s="3"/>
      <c r="C680" s="5"/>
      <c r="D680" s="5"/>
      <c r="E680" s="5"/>
      <c r="F680" s="5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1.25" customHeight="1" x14ac:dyDescent="0.3">
      <c r="A681" s="3"/>
      <c r="B681" s="3"/>
      <c r="C681" s="5"/>
      <c r="D681" s="5"/>
      <c r="E681" s="5"/>
      <c r="F681" s="5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1.25" customHeight="1" x14ac:dyDescent="0.3">
      <c r="A682" s="3"/>
      <c r="B682" s="3"/>
      <c r="C682" s="5"/>
      <c r="D682" s="5"/>
      <c r="E682" s="5"/>
      <c r="F682" s="5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1.25" customHeight="1" x14ac:dyDescent="0.3">
      <c r="A683" s="3"/>
      <c r="B683" s="3"/>
      <c r="C683" s="5"/>
      <c r="D683" s="5"/>
      <c r="E683" s="5"/>
      <c r="F683" s="5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1.25" customHeight="1" x14ac:dyDescent="0.3">
      <c r="A684" s="3"/>
      <c r="B684" s="3"/>
      <c r="C684" s="5"/>
      <c r="D684" s="5"/>
      <c r="E684" s="5"/>
      <c r="F684" s="5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1.25" customHeight="1" x14ac:dyDescent="0.3">
      <c r="A685" s="3"/>
      <c r="B685" s="3"/>
      <c r="C685" s="5"/>
      <c r="D685" s="5"/>
      <c r="E685" s="5"/>
      <c r="F685" s="5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1.25" customHeight="1" x14ac:dyDescent="0.3">
      <c r="A686" s="3"/>
      <c r="B686" s="3"/>
      <c r="C686" s="5"/>
      <c r="D686" s="5"/>
      <c r="E686" s="5"/>
      <c r="F686" s="5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1.25" customHeight="1" x14ac:dyDescent="0.3">
      <c r="A687" s="3"/>
      <c r="B687" s="3"/>
      <c r="C687" s="5"/>
      <c r="D687" s="5"/>
      <c r="E687" s="5"/>
      <c r="F687" s="5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1.25" customHeight="1" x14ac:dyDescent="0.3">
      <c r="A688" s="3"/>
      <c r="B688" s="3"/>
      <c r="C688" s="5"/>
      <c r="D688" s="5"/>
      <c r="E688" s="5"/>
      <c r="F688" s="5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1.25" customHeight="1" x14ac:dyDescent="0.3">
      <c r="A689" s="3"/>
      <c r="B689" s="3"/>
      <c r="C689" s="5"/>
      <c r="D689" s="5"/>
      <c r="E689" s="5"/>
      <c r="F689" s="5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1.25" customHeight="1" x14ac:dyDescent="0.3">
      <c r="A690" s="3"/>
      <c r="B690" s="3"/>
      <c r="C690" s="5"/>
      <c r="D690" s="5"/>
      <c r="E690" s="5"/>
      <c r="F690" s="5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1.25" customHeight="1" x14ac:dyDescent="0.3">
      <c r="A691" s="3"/>
      <c r="B691" s="3"/>
      <c r="C691" s="5"/>
      <c r="D691" s="5"/>
      <c r="E691" s="5"/>
      <c r="F691" s="5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1.25" customHeight="1" x14ac:dyDescent="0.3">
      <c r="A692" s="3"/>
      <c r="B692" s="3"/>
      <c r="C692" s="5"/>
      <c r="D692" s="5"/>
      <c r="E692" s="5"/>
      <c r="F692" s="5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1.25" customHeight="1" x14ac:dyDescent="0.3">
      <c r="A693" s="3"/>
      <c r="B693" s="3"/>
      <c r="C693" s="5"/>
      <c r="D693" s="5"/>
      <c r="E693" s="5"/>
      <c r="F693" s="5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1.25" customHeight="1" x14ac:dyDescent="0.3">
      <c r="A694" s="3"/>
      <c r="B694" s="3"/>
      <c r="C694" s="5"/>
      <c r="D694" s="5"/>
      <c r="E694" s="5"/>
      <c r="F694" s="5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1.25" customHeight="1" x14ac:dyDescent="0.3">
      <c r="A695" s="3"/>
      <c r="B695" s="3"/>
      <c r="C695" s="5"/>
      <c r="D695" s="5"/>
      <c r="E695" s="5"/>
      <c r="F695" s="5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1.25" customHeight="1" x14ac:dyDescent="0.3">
      <c r="A696" s="3"/>
      <c r="B696" s="3"/>
      <c r="C696" s="5"/>
      <c r="D696" s="5"/>
      <c r="E696" s="5"/>
      <c r="F696" s="5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1.25" customHeight="1" x14ac:dyDescent="0.3">
      <c r="A697" s="3"/>
      <c r="B697" s="3"/>
      <c r="C697" s="5"/>
      <c r="D697" s="5"/>
      <c r="E697" s="5"/>
      <c r="F697" s="5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1.25" customHeight="1" x14ac:dyDescent="0.3">
      <c r="A698" s="3"/>
      <c r="B698" s="3"/>
      <c r="C698" s="5"/>
      <c r="D698" s="5"/>
      <c r="E698" s="5"/>
      <c r="F698" s="5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1.25" customHeight="1" x14ac:dyDescent="0.3">
      <c r="A699" s="3"/>
      <c r="B699" s="3"/>
      <c r="C699" s="5"/>
      <c r="D699" s="5"/>
      <c r="E699" s="5"/>
      <c r="F699" s="5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1.25" customHeight="1" x14ac:dyDescent="0.3">
      <c r="A700" s="3"/>
      <c r="B700" s="3"/>
      <c r="C700" s="5"/>
      <c r="D700" s="5"/>
      <c r="E700" s="5"/>
      <c r="F700" s="5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1.25" customHeight="1" x14ac:dyDescent="0.3">
      <c r="A701" s="3"/>
      <c r="B701" s="3"/>
      <c r="C701" s="5"/>
      <c r="D701" s="5"/>
      <c r="E701" s="5"/>
      <c r="F701" s="5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1.25" customHeight="1" x14ac:dyDescent="0.3">
      <c r="A702" s="3"/>
      <c r="B702" s="3"/>
      <c r="C702" s="5"/>
      <c r="D702" s="5"/>
      <c r="E702" s="5"/>
      <c r="F702" s="5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1.25" customHeight="1" x14ac:dyDescent="0.3">
      <c r="A703" s="3"/>
      <c r="B703" s="3"/>
      <c r="C703" s="5"/>
      <c r="D703" s="5"/>
      <c r="E703" s="5"/>
      <c r="F703" s="5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1.25" customHeight="1" x14ac:dyDescent="0.3">
      <c r="A704" s="3"/>
      <c r="B704" s="3"/>
      <c r="C704" s="5"/>
      <c r="D704" s="5"/>
      <c r="E704" s="5"/>
      <c r="F704" s="5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1.25" customHeight="1" x14ac:dyDescent="0.3">
      <c r="A705" s="3"/>
      <c r="B705" s="3"/>
      <c r="C705" s="5"/>
      <c r="D705" s="5"/>
      <c r="E705" s="5"/>
      <c r="F705" s="5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1.25" customHeight="1" x14ac:dyDescent="0.3">
      <c r="A706" s="3"/>
      <c r="B706" s="3"/>
      <c r="C706" s="5"/>
      <c r="D706" s="5"/>
      <c r="E706" s="5"/>
      <c r="F706" s="5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1.25" customHeight="1" x14ac:dyDescent="0.3">
      <c r="A707" s="3"/>
      <c r="B707" s="3"/>
      <c r="C707" s="5"/>
      <c r="D707" s="5"/>
      <c r="E707" s="5"/>
      <c r="F707" s="5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1.25" customHeight="1" x14ac:dyDescent="0.3">
      <c r="A708" s="3"/>
      <c r="B708" s="3"/>
      <c r="C708" s="5"/>
      <c r="D708" s="5"/>
      <c r="E708" s="5"/>
      <c r="F708" s="5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1.25" customHeight="1" x14ac:dyDescent="0.3">
      <c r="A709" s="3"/>
      <c r="B709" s="3"/>
      <c r="C709" s="5"/>
      <c r="D709" s="5"/>
      <c r="E709" s="5"/>
      <c r="F709" s="5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1.25" customHeight="1" x14ac:dyDescent="0.3">
      <c r="A710" s="3"/>
      <c r="B710" s="3"/>
      <c r="C710" s="5"/>
      <c r="D710" s="5"/>
      <c r="E710" s="5"/>
      <c r="F710" s="5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1.25" customHeight="1" x14ac:dyDescent="0.3">
      <c r="A711" s="3"/>
      <c r="B711" s="3"/>
      <c r="C711" s="5"/>
      <c r="D711" s="5"/>
      <c r="E711" s="5"/>
      <c r="F711" s="5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1.25" customHeight="1" x14ac:dyDescent="0.3">
      <c r="A712" s="3"/>
      <c r="B712" s="3"/>
      <c r="C712" s="5"/>
      <c r="D712" s="5"/>
      <c r="E712" s="5"/>
      <c r="F712" s="5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1.25" customHeight="1" x14ac:dyDescent="0.3">
      <c r="A713" s="3"/>
      <c r="B713" s="3"/>
      <c r="C713" s="5"/>
      <c r="D713" s="5"/>
      <c r="E713" s="5"/>
      <c r="F713" s="5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1.25" customHeight="1" x14ac:dyDescent="0.3">
      <c r="A714" s="3"/>
      <c r="B714" s="3"/>
      <c r="C714" s="5"/>
      <c r="D714" s="5"/>
      <c r="E714" s="5"/>
      <c r="F714" s="5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1.25" customHeight="1" x14ac:dyDescent="0.3">
      <c r="A715" s="3"/>
      <c r="B715" s="3"/>
      <c r="C715" s="5"/>
      <c r="D715" s="5"/>
      <c r="E715" s="5"/>
      <c r="F715" s="5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1.25" customHeight="1" x14ac:dyDescent="0.3">
      <c r="A716" s="3"/>
      <c r="B716" s="3"/>
      <c r="C716" s="5"/>
      <c r="D716" s="5"/>
      <c r="E716" s="5"/>
      <c r="F716" s="5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1.25" customHeight="1" x14ac:dyDescent="0.3">
      <c r="A717" s="3"/>
      <c r="B717" s="3"/>
      <c r="C717" s="5"/>
      <c r="D717" s="5"/>
      <c r="E717" s="5"/>
      <c r="F717" s="5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1.25" customHeight="1" x14ac:dyDescent="0.3">
      <c r="A718" s="3"/>
      <c r="B718" s="3"/>
      <c r="C718" s="5"/>
      <c r="D718" s="5"/>
      <c r="E718" s="5"/>
      <c r="F718" s="5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1.25" customHeight="1" x14ac:dyDescent="0.3">
      <c r="A719" s="3"/>
      <c r="B719" s="3"/>
      <c r="C719" s="5"/>
      <c r="D719" s="5"/>
      <c r="E719" s="5"/>
      <c r="F719" s="5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1.25" customHeight="1" x14ac:dyDescent="0.3">
      <c r="A720" s="3"/>
      <c r="B720" s="3"/>
      <c r="C720" s="5"/>
      <c r="D720" s="5"/>
      <c r="E720" s="5"/>
      <c r="F720" s="5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1.25" customHeight="1" x14ac:dyDescent="0.3">
      <c r="A721" s="3"/>
      <c r="B721" s="3"/>
      <c r="C721" s="5"/>
      <c r="D721" s="5"/>
      <c r="E721" s="5"/>
      <c r="F721" s="5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1.25" customHeight="1" x14ac:dyDescent="0.3">
      <c r="A722" s="3"/>
      <c r="B722" s="3"/>
      <c r="C722" s="5"/>
      <c r="D722" s="5"/>
      <c r="E722" s="5"/>
      <c r="F722" s="5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1.25" customHeight="1" x14ac:dyDescent="0.3">
      <c r="A723" s="3"/>
      <c r="B723" s="3"/>
      <c r="C723" s="5"/>
      <c r="D723" s="5"/>
      <c r="E723" s="5"/>
      <c r="F723" s="5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1.25" customHeight="1" x14ac:dyDescent="0.3">
      <c r="A724" s="3"/>
      <c r="B724" s="3"/>
      <c r="C724" s="5"/>
      <c r="D724" s="5"/>
      <c r="E724" s="5"/>
      <c r="F724" s="5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1.25" customHeight="1" x14ac:dyDescent="0.3">
      <c r="A725" s="3"/>
      <c r="B725" s="3"/>
      <c r="C725" s="5"/>
      <c r="D725" s="5"/>
      <c r="E725" s="5"/>
      <c r="F725" s="5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1.25" customHeight="1" x14ac:dyDescent="0.3">
      <c r="A726" s="3"/>
      <c r="B726" s="3"/>
      <c r="C726" s="5"/>
      <c r="D726" s="5"/>
      <c r="E726" s="5"/>
      <c r="F726" s="5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1.25" customHeight="1" x14ac:dyDescent="0.3">
      <c r="A727" s="3"/>
      <c r="B727" s="3"/>
      <c r="C727" s="5"/>
      <c r="D727" s="5"/>
      <c r="E727" s="5"/>
      <c r="F727" s="5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1.25" customHeight="1" x14ac:dyDescent="0.3">
      <c r="A728" s="3"/>
      <c r="B728" s="3"/>
      <c r="C728" s="5"/>
      <c r="D728" s="5"/>
      <c r="E728" s="5"/>
      <c r="F728" s="5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1.25" customHeight="1" x14ac:dyDescent="0.3">
      <c r="A729" s="3"/>
      <c r="B729" s="3"/>
      <c r="C729" s="5"/>
      <c r="D729" s="5"/>
      <c r="E729" s="5"/>
      <c r="F729" s="5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1.25" customHeight="1" x14ac:dyDescent="0.3">
      <c r="A730" s="3"/>
      <c r="B730" s="3"/>
      <c r="C730" s="5"/>
      <c r="D730" s="5"/>
      <c r="E730" s="5"/>
      <c r="F730" s="5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1.25" customHeight="1" x14ac:dyDescent="0.3">
      <c r="A731" s="3"/>
      <c r="B731" s="3"/>
      <c r="C731" s="5"/>
      <c r="D731" s="5"/>
      <c r="E731" s="5"/>
      <c r="F731" s="5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1.25" customHeight="1" x14ac:dyDescent="0.3">
      <c r="A732" s="3"/>
      <c r="B732" s="3"/>
      <c r="C732" s="5"/>
      <c r="D732" s="5"/>
      <c r="E732" s="5"/>
      <c r="F732" s="5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1.25" customHeight="1" x14ac:dyDescent="0.3">
      <c r="A733" s="3"/>
      <c r="B733" s="3"/>
      <c r="C733" s="5"/>
      <c r="D733" s="5"/>
      <c r="E733" s="5"/>
      <c r="F733" s="5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1.25" customHeight="1" x14ac:dyDescent="0.3">
      <c r="A734" s="3"/>
      <c r="B734" s="3"/>
      <c r="C734" s="5"/>
      <c r="D734" s="5"/>
      <c r="E734" s="5"/>
      <c r="F734" s="5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1.25" customHeight="1" x14ac:dyDescent="0.3">
      <c r="A735" s="3"/>
      <c r="B735" s="3"/>
      <c r="C735" s="5"/>
      <c r="D735" s="5"/>
      <c r="E735" s="5"/>
      <c r="F735" s="5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1.25" customHeight="1" x14ac:dyDescent="0.3">
      <c r="A736" s="3"/>
      <c r="B736" s="3"/>
      <c r="C736" s="5"/>
      <c r="D736" s="5"/>
      <c r="E736" s="5"/>
      <c r="F736" s="5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1.25" customHeight="1" x14ac:dyDescent="0.3">
      <c r="A737" s="3"/>
      <c r="B737" s="3"/>
      <c r="C737" s="5"/>
      <c r="D737" s="5"/>
      <c r="E737" s="5"/>
      <c r="F737" s="5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1.25" customHeight="1" x14ac:dyDescent="0.3">
      <c r="A738" s="3"/>
      <c r="B738" s="3"/>
      <c r="C738" s="5"/>
      <c r="D738" s="5"/>
      <c r="E738" s="5"/>
      <c r="F738" s="5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1.25" customHeight="1" x14ac:dyDescent="0.3">
      <c r="A739" s="3"/>
      <c r="B739" s="3"/>
      <c r="C739" s="5"/>
      <c r="D739" s="5"/>
      <c r="E739" s="5"/>
      <c r="F739" s="5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1.25" customHeight="1" x14ac:dyDescent="0.3">
      <c r="A740" s="3"/>
      <c r="B740" s="3"/>
      <c r="C740" s="5"/>
      <c r="D740" s="5"/>
      <c r="E740" s="5"/>
      <c r="F740" s="5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1.25" customHeight="1" x14ac:dyDescent="0.3">
      <c r="A741" s="3"/>
      <c r="B741" s="3"/>
      <c r="C741" s="5"/>
      <c r="D741" s="5"/>
      <c r="E741" s="5"/>
      <c r="F741" s="5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1.25" customHeight="1" x14ac:dyDescent="0.3">
      <c r="A742" s="3"/>
      <c r="B742" s="3"/>
      <c r="C742" s="5"/>
      <c r="D742" s="5"/>
      <c r="E742" s="5"/>
      <c r="F742" s="5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1.25" customHeight="1" x14ac:dyDescent="0.3">
      <c r="A743" s="3"/>
      <c r="B743" s="3"/>
      <c r="C743" s="5"/>
      <c r="D743" s="5"/>
      <c r="E743" s="5"/>
      <c r="F743" s="5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1.25" customHeight="1" x14ac:dyDescent="0.3">
      <c r="A744" s="3"/>
      <c r="B744" s="3"/>
      <c r="C744" s="5"/>
      <c r="D744" s="5"/>
      <c r="E744" s="5"/>
      <c r="F744" s="5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1.25" customHeight="1" x14ac:dyDescent="0.3">
      <c r="A745" s="3"/>
      <c r="B745" s="3"/>
      <c r="C745" s="5"/>
      <c r="D745" s="5"/>
      <c r="E745" s="5"/>
      <c r="F745" s="5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1.25" customHeight="1" x14ac:dyDescent="0.3">
      <c r="A746" s="3"/>
      <c r="B746" s="3"/>
      <c r="C746" s="5"/>
      <c r="D746" s="5"/>
      <c r="E746" s="5"/>
      <c r="F746" s="5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1.25" customHeight="1" x14ac:dyDescent="0.3">
      <c r="A747" s="3"/>
      <c r="B747" s="3"/>
      <c r="C747" s="5"/>
      <c r="D747" s="5"/>
      <c r="E747" s="5"/>
      <c r="F747" s="5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1.25" customHeight="1" x14ac:dyDescent="0.3">
      <c r="A748" s="3"/>
      <c r="B748" s="3"/>
      <c r="C748" s="5"/>
      <c r="D748" s="5"/>
      <c r="E748" s="5"/>
      <c r="F748" s="5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1.25" customHeight="1" x14ac:dyDescent="0.3">
      <c r="A749" s="3"/>
      <c r="B749" s="3"/>
      <c r="C749" s="5"/>
      <c r="D749" s="5"/>
      <c r="E749" s="5"/>
      <c r="F749" s="5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1.25" customHeight="1" x14ac:dyDescent="0.3">
      <c r="A750" s="3"/>
      <c r="B750" s="3"/>
      <c r="C750" s="5"/>
      <c r="D750" s="5"/>
      <c r="E750" s="5"/>
      <c r="F750" s="5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1.25" customHeight="1" x14ac:dyDescent="0.3">
      <c r="A751" s="3"/>
      <c r="B751" s="3"/>
      <c r="C751" s="5"/>
      <c r="D751" s="5"/>
      <c r="E751" s="5"/>
      <c r="F751" s="5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1.25" customHeight="1" x14ac:dyDescent="0.3">
      <c r="A752" s="3"/>
      <c r="B752" s="3"/>
      <c r="C752" s="5"/>
      <c r="D752" s="5"/>
      <c r="E752" s="5"/>
      <c r="F752" s="5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1.25" customHeight="1" x14ac:dyDescent="0.3">
      <c r="A753" s="3"/>
      <c r="B753" s="3"/>
      <c r="C753" s="5"/>
      <c r="D753" s="5"/>
      <c r="E753" s="5"/>
      <c r="F753" s="5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1.25" customHeight="1" x14ac:dyDescent="0.3">
      <c r="A754" s="3"/>
      <c r="B754" s="3"/>
      <c r="C754" s="5"/>
      <c r="D754" s="5"/>
      <c r="E754" s="5"/>
      <c r="F754" s="5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1.25" customHeight="1" x14ac:dyDescent="0.3">
      <c r="A755" s="3"/>
      <c r="B755" s="3"/>
      <c r="C755" s="5"/>
      <c r="D755" s="5"/>
      <c r="E755" s="5"/>
      <c r="F755" s="5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1.25" customHeight="1" x14ac:dyDescent="0.3">
      <c r="A756" s="3"/>
      <c r="B756" s="3"/>
      <c r="C756" s="5"/>
      <c r="D756" s="5"/>
      <c r="E756" s="5"/>
      <c r="F756" s="5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1.25" customHeight="1" x14ac:dyDescent="0.3">
      <c r="A757" s="3"/>
      <c r="B757" s="3"/>
      <c r="C757" s="5"/>
      <c r="D757" s="5"/>
      <c r="E757" s="5"/>
      <c r="F757" s="5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1.25" customHeight="1" x14ac:dyDescent="0.3">
      <c r="A758" s="3"/>
      <c r="B758" s="3"/>
      <c r="C758" s="5"/>
      <c r="D758" s="5"/>
      <c r="E758" s="5"/>
      <c r="F758" s="5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1.25" customHeight="1" x14ac:dyDescent="0.3">
      <c r="A759" s="3"/>
      <c r="B759" s="3"/>
      <c r="C759" s="5"/>
      <c r="D759" s="5"/>
      <c r="E759" s="5"/>
      <c r="F759" s="5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1.25" customHeight="1" x14ac:dyDescent="0.3">
      <c r="A760" s="3"/>
      <c r="B760" s="3"/>
      <c r="C760" s="5"/>
      <c r="D760" s="5"/>
      <c r="E760" s="5"/>
      <c r="F760" s="5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1.25" customHeight="1" x14ac:dyDescent="0.3">
      <c r="A761" s="3"/>
      <c r="B761" s="3"/>
      <c r="C761" s="5"/>
      <c r="D761" s="5"/>
      <c r="E761" s="5"/>
      <c r="F761" s="5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1.25" customHeight="1" x14ac:dyDescent="0.3">
      <c r="A762" s="3"/>
      <c r="B762" s="3"/>
      <c r="C762" s="5"/>
      <c r="D762" s="5"/>
      <c r="E762" s="5"/>
      <c r="F762" s="5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1.25" customHeight="1" x14ac:dyDescent="0.3">
      <c r="A763" s="3"/>
      <c r="B763" s="3"/>
      <c r="C763" s="5"/>
      <c r="D763" s="5"/>
      <c r="E763" s="5"/>
      <c r="F763" s="5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1.25" customHeight="1" x14ac:dyDescent="0.3">
      <c r="A764" s="3"/>
      <c r="B764" s="3"/>
      <c r="C764" s="5"/>
      <c r="D764" s="5"/>
      <c r="E764" s="5"/>
      <c r="F764" s="5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1.25" customHeight="1" x14ac:dyDescent="0.3">
      <c r="A765" s="3"/>
      <c r="B765" s="3"/>
      <c r="C765" s="5"/>
      <c r="D765" s="5"/>
      <c r="E765" s="5"/>
      <c r="F765" s="5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1.25" customHeight="1" x14ac:dyDescent="0.3">
      <c r="A766" s="3"/>
      <c r="B766" s="3"/>
      <c r="C766" s="5"/>
      <c r="D766" s="5"/>
      <c r="E766" s="5"/>
      <c r="F766" s="5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1.25" customHeight="1" x14ac:dyDescent="0.3">
      <c r="A767" s="3"/>
      <c r="B767" s="3"/>
      <c r="C767" s="5"/>
      <c r="D767" s="5"/>
      <c r="E767" s="5"/>
      <c r="F767" s="5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1.25" customHeight="1" x14ac:dyDescent="0.3">
      <c r="A768" s="3"/>
      <c r="B768" s="3"/>
      <c r="C768" s="5"/>
      <c r="D768" s="5"/>
      <c r="E768" s="5"/>
      <c r="F768" s="5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1.25" customHeight="1" x14ac:dyDescent="0.3">
      <c r="A769" s="3"/>
      <c r="B769" s="3"/>
      <c r="C769" s="5"/>
      <c r="D769" s="5"/>
      <c r="E769" s="5"/>
      <c r="F769" s="5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1.25" customHeight="1" x14ac:dyDescent="0.3">
      <c r="A770" s="3"/>
      <c r="B770" s="3"/>
      <c r="C770" s="5"/>
      <c r="D770" s="5"/>
      <c r="E770" s="5"/>
      <c r="F770" s="5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1.25" customHeight="1" x14ac:dyDescent="0.3">
      <c r="A771" s="3"/>
      <c r="B771" s="3"/>
      <c r="C771" s="5"/>
      <c r="D771" s="5"/>
      <c r="E771" s="5"/>
      <c r="F771" s="5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1.25" customHeight="1" x14ac:dyDescent="0.3">
      <c r="A772" s="3"/>
      <c r="B772" s="3"/>
      <c r="C772" s="5"/>
      <c r="D772" s="5"/>
      <c r="E772" s="5"/>
      <c r="F772" s="5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1.25" customHeight="1" x14ac:dyDescent="0.3">
      <c r="A773" s="3"/>
      <c r="B773" s="3"/>
      <c r="C773" s="5"/>
      <c r="D773" s="5"/>
      <c r="E773" s="5"/>
      <c r="F773" s="5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1.25" customHeight="1" x14ac:dyDescent="0.3">
      <c r="A774" s="3"/>
      <c r="B774" s="3"/>
      <c r="C774" s="5"/>
      <c r="D774" s="5"/>
      <c r="E774" s="5"/>
      <c r="F774" s="5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1.25" customHeight="1" x14ac:dyDescent="0.3">
      <c r="A775" s="3"/>
      <c r="B775" s="3"/>
      <c r="C775" s="5"/>
      <c r="D775" s="5"/>
      <c r="E775" s="5"/>
      <c r="F775" s="5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1.25" customHeight="1" x14ac:dyDescent="0.3">
      <c r="A776" s="3"/>
      <c r="B776" s="3"/>
      <c r="C776" s="5"/>
      <c r="D776" s="5"/>
      <c r="E776" s="5"/>
      <c r="F776" s="5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1.25" customHeight="1" x14ac:dyDescent="0.3">
      <c r="A777" s="3"/>
      <c r="B777" s="3"/>
      <c r="C777" s="5"/>
      <c r="D777" s="5"/>
      <c r="E777" s="5"/>
      <c r="F777" s="5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1.25" customHeight="1" x14ac:dyDescent="0.3">
      <c r="A778" s="3"/>
      <c r="B778" s="3"/>
      <c r="C778" s="5"/>
      <c r="D778" s="5"/>
      <c r="E778" s="5"/>
      <c r="F778" s="5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1.25" customHeight="1" x14ac:dyDescent="0.3">
      <c r="A779" s="3"/>
      <c r="B779" s="3"/>
      <c r="C779" s="5"/>
      <c r="D779" s="5"/>
      <c r="E779" s="5"/>
      <c r="F779" s="5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1.25" customHeight="1" x14ac:dyDescent="0.3">
      <c r="A780" s="3"/>
      <c r="B780" s="3"/>
      <c r="C780" s="5"/>
      <c r="D780" s="5"/>
      <c r="E780" s="5"/>
      <c r="F780" s="5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1.25" customHeight="1" x14ac:dyDescent="0.3">
      <c r="A781" s="3"/>
      <c r="B781" s="3"/>
      <c r="C781" s="5"/>
      <c r="D781" s="5"/>
      <c r="E781" s="5"/>
      <c r="F781" s="5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1.25" customHeight="1" x14ac:dyDescent="0.3">
      <c r="A782" s="3"/>
      <c r="B782" s="3"/>
      <c r="C782" s="5"/>
      <c r="D782" s="5"/>
      <c r="E782" s="5"/>
      <c r="F782" s="5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1.25" customHeight="1" x14ac:dyDescent="0.3">
      <c r="A783" s="3"/>
      <c r="B783" s="3"/>
      <c r="C783" s="5"/>
      <c r="D783" s="5"/>
      <c r="E783" s="5"/>
      <c r="F783" s="5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1.25" customHeight="1" x14ac:dyDescent="0.3">
      <c r="A784" s="3"/>
      <c r="B784" s="3"/>
      <c r="C784" s="5"/>
      <c r="D784" s="5"/>
      <c r="E784" s="5"/>
      <c r="F784" s="5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1.25" customHeight="1" x14ac:dyDescent="0.3">
      <c r="A785" s="3"/>
      <c r="B785" s="3"/>
      <c r="C785" s="5"/>
      <c r="D785" s="5"/>
      <c r="E785" s="5"/>
      <c r="F785" s="5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1.25" customHeight="1" x14ac:dyDescent="0.3">
      <c r="A786" s="3"/>
      <c r="B786" s="3"/>
      <c r="C786" s="5"/>
      <c r="D786" s="5"/>
      <c r="E786" s="5"/>
      <c r="F786" s="5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1.25" customHeight="1" x14ac:dyDescent="0.3">
      <c r="A787" s="3"/>
      <c r="B787" s="3"/>
      <c r="C787" s="5"/>
      <c r="D787" s="5"/>
      <c r="E787" s="5"/>
      <c r="F787" s="5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1.25" customHeight="1" x14ac:dyDescent="0.3">
      <c r="A788" s="3"/>
      <c r="B788" s="3"/>
      <c r="C788" s="5"/>
      <c r="D788" s="5"/>
      <c r="E788" s="5"/>
      <c r="F788" s="5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1.25" customHeight="1" x14ac:dyDescent="0.3">
      <c r="A789" s="3"/>
      <c r="B789" s="3"/>
      <c r="C789" s="5"/>
      <c r="D789" s="5"/>
      <c r="E789" s="5"/>
      <c r="F789" s="5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1.25" customHeight="1" x14ac:dyDescent="0.3">
      <c r="A790" s="3"/>
      <c r="B790" s="3"/>
      <c r="C790" s="5"/>
      <c r="D790" s="5"/>
      <c r="E790" s="5"/>
      <c r="F790" s="5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1.25" customHeight="1" x14ac:dyDescent="0.3">
      <c r="A791" s="3"/>
      <c r="B791" s="3"/>
      <c r="C791" s="5"/>
      <c r="D791" s="5"/>
      <c r="E791" s="5"/>
      <c r="F791" s="5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1.25" customHeight="1" x14ac:dyDescent="0.3">
      <c r="A792" s="3"/>
      <c r="B792" s="3"/>
      <c r="C792" s="5"/>
      <c r="D792" s="5"/>
      <c r="E792" s="5"/>
      <c r="F792" s="5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1.25" customHeight="1" x14ac:dyDescent="0.3">
      <c r="A793" s="3"/>
      <c r="B793" s="3"/>
      <c r="C793" s="5"/>
      <c r="D793" s="5"/>
      <c r="E793" s="5"/>
      <c r="F793" s="5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1.25" customHeight="1" x14ac:dyDescent="0.3">
      <c r="A794" s="3"/>
      <c r="B794" s="3"/>
      <c r="C794" s="5"/>
      <c r="D794" s="5"/>
      <c r="E794" s="5"/>
      <c r="F794" s="5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1.25" customHeight="1" x14ac:dyDescent="0.3">
      <c r="A795" s="3"/>
      <c r="B795" s="3"/>
      <c r="C795" s="5"/>
      <c r="D795" s="5"/>
      <c r="E795" s="5"/>
      <c r="F795" s="5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1.25" customHeight="1" x14ac:dyDescent="0.3">
      <c r="A796" s="3"/>
      <c r="B796" s="3"/>
      <c r="C796" s="5"/>
      <c r="D796" s="5"/>
      <c r="E796" s="5"/>
      <c r="F796" s="5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1.25" customHeight="1" x14ac:dyDescent="0.3">
      <c r="A797" s="3"/>
      <c r="B797" s="3"/>
      <c r="C797" s="5"/>
      <c r="D797" s="5"/>
      <c r="E797" s="5"/>
      <c r="F797" s="5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1.25" customHeight="1" x14ac:dyDescent="0.3">
      <c r="A798" s="3"/>
      <c r="B798" s="3"/>
      <c r="C798" s="5"/>
      <c r="D798" s="5"/>
      <c r="E798" s="5"/>
      <c r="F798" s="5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1.25" customHeight="1" x14ac:dyDescent="0.3">
      <c r="A799" s="3"/>
      <c r="B799" s="3"/>
      <c r="C799" s="5"/>
      <c r="D799" s="5"/>
      <c r="E799" s="5"/>
      <c r="F799" s="5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1.25" customHeight="1" x14ac:dyDescent="0.3">
      <c r="A800" s="3"/>
      <c r="B800" s="3"/>
      <c r="C800" s="5"/>
      <c r="D800" s="5"/>
      <c r="E800" s="5"/>
      <c r="F800" s="5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1.25" customHeight="1" x14ac:dyDescent="0.3">
      <c r="A801" s="3"/>
      <c r="B801" s="3"/>
      <c r="C801" s="5"/>
      <c r="D801" s="5"/>
      <c r="E801" s="5"/>
      <c r="F801" s="5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1.25" customHeight="1" x14ac:dyDescent="0.3">
      <c r="A802" s="3"/>
      <c r="B802" s="3"/>
      <c r="C802" s="5"/>
      <c r="D802" s="5"/>
      <c r="E802" s="5"/>
      <c r="F802" s="5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1.25" customHeight="1" x14ac:dyDescent="0.3">
      <c r="A803" s="3"/>
      <c r="B803" s="3"/>
      <c r="C803" s="5"/>
      <c r="D803" s="5"/>
      <c r="E803" s="5"/>
      <c r="F803" s="5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1.25" customHeight="1" x14ac:dyDescent="0.3">
      <c r="A804" s="3"/>
      <c r="B804" s="3"/>
      <c r="C804" s="5"/>
      <c r="D804" s="5"/>
      <c r="E804" s="5"/>
      <c r="F804" s="5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1.25" customHeight="1" x14ac:dyDescent="0.3">
      <c r="A805" s="3"/>
      <c r="B805" s="3"/>
      <c r="C805" s="5"/>
      <c r="D805" s="5"/>
      <c r="E805" s="5"/>
      <c r="F805" s="5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1.25" customHeight="1" x14ac:dyDescent="0.3">
      <c r="A806" s="3"/>
      <c r="B806" s="3"/>
      <c r="C806" s="5"/>
      <c r="D806" s="5"/>
      <c r="E806" s="5"/>
      <c r="F806" s="5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1.25" customHeight="1" x14ac:dyDescent="0.3">
      <c r="A807" s="3"/>
      <c r="B807" s="3"/>
      <c r="C807" s="5"/>
      <c r="D807" s="5"/>
      <c r="E807" s="5"/>
      <c r="F807" s="5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1.25" customHeight="1" x14ac:dyDescent="0.3">
      <c r="A808" s="3"/>
      <c r="B808" s="3"/>
      <c r="C808" s="5"/>
      <c r="D808" s="5"/>
      <c r="E808" s="5"/>
      <c r="F808" s="5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1.25" customHeight="1" x14ac:dyDescent="0.3">
      <c r="A809" s="3"/>
      <c r="B809" s="3"/>
      <c r="C809" s="5"/>
      <c r="D809" s="5"/>
      <c r="E809" s="5"/>
      <c r="F809" s="5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1.25" customHeight="1" x14ac:dyDescent="0.3">
      <c r="A810" s="3"/>
      <c r="B810" s="3"/>
      <c r="C810" s="5"/>
      <c r="D810" s="5"/>
      <c r="E810" s="5"/>
      <c r="F810" s="5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1.25" customHeight="1" x14ac:dyDescent="0.3">
      <c r="A811" s="3"/>
      <c r="B811" s="3"/>
      <c r="C811" s="5"/>
      <c r="D811" s="5"/>
      <c r="E811" s="5"/>
      <c r="F811" s="5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1.25" customHeight="1" x14ac:dyDescent="0.3">
      <c r="A812" s="3"/>
      <c r="B812" s="3"/>
      <c r="C812" s="5"/>
      <c r="D812" s="5"/>
      <c r="E812" s="5"/>
      <c r="F812" s="5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1.25" customHeight="1" x14ac:dyDescent="0.3">
      <c r="A813" s="3"/>
      <c r="B813" s="3"/>
      <c r="C813" s="5"/>
      <c r="D813" s="5"/>
      <c r="E813" s="5"/>
      <c r="F813" s="5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1.25" customHeight="1" x14ac:dyDescent="0.3">
      <c r="A814" s="3"/>
      <c r="B814" s="3"/>
      <c r="C814" s="5"/>
      <c r="D814" s="5"/>
      <c r="E814" s="5"/>
      <c r="F814" s="5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1.25" customHeight="1" x14ac:dyDescent="0.3">
      <c r="A815" s="3"/>
      <c r="B815" s="3"/>
      <c r="C815" s="5"/>
      <c r="D815" s="5"/>
      <c r="E815" s="5"/>
      <c r="F815" s="5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1.25" customHeight="1" x14ac:dyDescent="0.3">
      <c r="A816" s="3"/>
      <c r="B816" s="3"/>
      <c r="C816" s="5"/>
      <c r="D816" s="5"/>
      <c r="E816" s="5"/>
      <c r="F816" s="5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1.25" customHeight="1" x14ac:dyDescent="0.3">
      <c r="A817" s="3"/>
      <c r="B817" s="3"/>
      <c r="C817" s="5"/>
      <c r="D817" s="5"/>
      <c r="E817" s="5"/>
      <c r="F817" s="5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1.25" customHeight="1" x14ac:dyDescent="0.3">
      <c r="A818" s="3"/>
      <c r="B818" s="3"/>
      <c r="C818" s="5"/>
      <c r="D818" s="5"/>
      <c r="E818" s="5"/>
      <c r="F818" s="5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1.25" customHeight="1" x14ac:dyDescent="0.3">
      <c r="A819" s="3"/>
      <c r="B819" s="3"/>
      <c r="C819" s="5"/>
      <c r="D819" s="5"/>
      <c r="E819" s="5"/>
      <c r="F819" s="5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1.25" customHeight="1" x14ac:dyDescent="0.3">
      <c r="A820" s="3"/>
      <c r="B820" s="3"/>
      <c r="C820" s="5"/>
      <c r="D820" s="5"/>
      <c r="E820" s="5"/>
      <c r="F820" s="5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1.25" customHeight="1" x14ac:dyDescent="0.3">
      <c r="A821" s="3"/>
      <c r="B821" s="3"/>
      <c r="C821" s="5"/>
      <c r="D821" s="5"/>
      <c r="E821" s="5"/>
      <c r="F821" s="5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1.25" customHeight="1" x14ac:dyDescent="0.3">
      <c r="A822" s="3"/>
      <c r="B822" s="3"/>
      <c r="C822" s="5"/>
      <c r="D822" s="5"/>
      <c r="E822" s="5"/>
      <c r="F822" s="5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1.25" customHeight="1" x14ac:dyDescent="0.3">
      <c r="A823" s="3"/>
      <c r="B823" s="3"/>
      <c r="C823" s="5"/>
      <c r="D823" s="5"/>
      <c r="E823" s="5"/>
      <c r="F823" s="5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1.25" customHeight="1" x14ac:dyDescent="0.3">
      <c r="A824" s="3"/>
      <c r="B824" s="3"/>
      <c r="C824" s="5"/>
      <c r="D824" s="5"/>
      <c r="E824" s="5"/>
      <c r="F824" s="5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1.25" customHeight="1" x14ac:dyDescent="0.3">
      <c r="A825" s="3"/>
      <c r="B825" s="3"/>
      <c r="C825" s="5"/>
      <c r="D825" s="5"/>
      <c r="E825" s="5"/>
      <c r="F825" s="5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1.25" customHeight="1" x14ac:dyDescent="0.3">
      <c r="A826" s="3"/>
      <c r="B826" s="3"/>
      <c r="C826" s="5"/>
      <c r="D826" s="5"/>
      <c r="E826" s="5"/>
      <c r="F826" s="5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1.25" customHeight="1" x14ac:dyDescent="0.3">
      <c r="A827" s="3"/>
      <c r="B827" s="3"/>
      <c r="C827" s="5"/>
      <c r="D827" s="5"/>
      <c r="E827" s="5"/>
      <c r="F827" s="5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1.25" customHeight="1" x14ac:dyDescent="0.3">
      <c r="A828" s="3"/>
      <c r="B828" s="3"/>
      <c r="C828" s="5"/>
      <c r="D828" s="5"/>
      <c r="E828" s="5"/>
      <c r="F828" s="5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1.25" customHeight="1" x14ac:dyDescent="0.3">
      <c r="A829" s="3"/>
      <c r="B829" s="3"/>
      <c r="C829" s="5"/>
      <c r="D829" s="5"/>
      <c r="E829" s="5"/>
      <c r="F829" s="5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1.25" customHeight="1" x14ac:dyDescent="0.3">
      <c r="A830" s="3"/>
      <c r="B830" s="3"/>
      <c r="C830" s="5"/>
      <c r="D830" s="5"/>
      <c r="E830" s="5"/>
      <c r="F830" s="5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1.25" customHeight="1" x14ac:dyDescent="0.3">
      <c r="A831" s="3"/>
      <c r="B831" s="3"/>
      <c r="C831" s="5"/>
      <c r="D831" s="5"/>
      <c r="E831" s="5"/>
      <c r="F831" s="5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1.25" customHeight="1" x14ac:dyDescent="0.3">
      <c r="A832" s="3"/>
      <c r="B832" s="3"/>
      <c r="C832" s="5"/>
      <c r="D832" s="5"/>
      <c r="E832" s="5"/>
      <c r="F832" s="5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1.25" customHeight="1" x14ac:dyDescent="0.3">
      <c r="A833" s="3"/>
      <c r="B833" s="3"/>
      <c r="C833" s="5"/>
      <c r="D833" s="5"/>
      <c r="E833" s="5"/>
      <c r="F833" s="5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1.25" customHeight="1" x14ac:dyDescent="0.3">
      <c r="A834" s="3"/>
      <c r="B834" s="3"/>
      <c r="C834" s="5"/>
      <c r="D834" s="5"/>
      <c r="E834" s="5"/>
      <c r="F834" s="5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1.25" customHeight="1" x14ac:dyDescent="0.3">
      <c r="A835" s="3"/>
      <c r="B835" s="3"/>
      <c r="C835" s="5"/>
      <c r="D835" s="5"/>
      <c r="E835" s="5"/>
      <c r="F835" s="5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1.25" customHeight="1" x14ac:dyDescent="0.3">
      <c r="A836" s="3"/>
      <c r="B836" s="3"/>
      <c r="C836" s="5"/>
      <c r="D836" s="5"/>
      <c r="E836" s="5"/>
      <c r="F836" s="5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1.25" customHeight="1" x14ac:dyDescent="0.3">
      <c r="A837" s="3"/>
      <c r="B837" s="3"/>
      <c r="C837" s="5"/>
      <c r="D837" s="5"/>
      <c r="E837" s="5"/>
      <c r="F837" s="5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1.25" customHeight="1" x14ac:dyDescent="0.3">
      <c r="A838" s="3"/>
      <c r="B838" s="3"/>
      <c r="C838" s="5"/>
      <c r="D838" s="5"/>
      <c r="E838" s="5"/>
      <c r="F838" s="5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1.25" customHeight="1" x14ac:dyDescent="0.3">
      <c r="A839" s="3"/>
      <c r="B839" s="3"/>
      <c r="C839" s="5"/>
      <c r="D839" s="5"/>
      <c r="E839" s="5"/>
      <c r="F839" s="5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1.25" customHeight="1" x14ac:dyDescent="0.3">
      <c r="A840" s="3"/>
      <c r="B840" s="3"/>
      <c r="C840" s="5"/>
      <c r="D840" s="5"/>
      <c r="E840" s="5"/>
      <c r="F840" s="5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1.25" customHeight="1" x14ac:dyDescent="0.3">
      <c r="A841" s="3"/>
      <c r="B841" s="3"/>
      <c r="C841" s="5"/>
      <c r="D841" s="5"/>
      <c r="E841" s="5"/>
      <c r="F841" s="5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1.25" customHeight="1" x14ac:dyDescent="0.3">
      <c r="A842" s="3"/>
      <c r="B842" s="3"/>
      <c r="C842" s="5"/>
      <c r="D842" s="5"/>
      <c r="E842" s="5"/>
      <c r="F842" s="5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1.25" customHeight="1" x14ac:dyDescent="0.3">
      <c r="A843" s="3"/>
      <c r="B843" s="3"/>
      <c r="C843" s="5"/>
      <c r="D843" s="5"/>
      <c r="E843" s="5"/>
      <c r="F843" s="5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1.25" customHeight="1" x14ac:dyDescent="0.3">
      <c r="A844" s="3"/>
      <c r="B844" s="3"/>
      <c r="C844" s="5"/>
      <c r="D844" s="5"/>
      <c r="E844" s="5"/>
      <c r="F844" s="5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1.25" customHeight="1" x14ac:dyDescent="0.3">
      <c r="A845" s="3"/>
      <c r="B845" s="3"/>
      <c r="C845" s="5"/>
      <c r="D845" s="5"/>
      <c r="E845" s="5"/>
      <c r="F845" s="5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1.25" customHeight="1" x14ac:dyDescent="0.3">
      <c r="A846" s="3"/>
      <c r="B846" s="3"/>
      <c r="C846" s="5"/>
      <c r="D846" s="5"/>
      <c r="E846" s="5"/>
      <c r="F846" s="5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1.25" customHeight="1" x14ac:dyDescent="0.3">
      <c r="A847" s="3"/>
      <c r="B847" s="3"/>
      <c r="C847" s="5"/>
      <c r="D847" s="5"/>
      <c r="E847" s="5"/>
      <c r="F847" s="5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1.25" customHeight="1" x14ac:dyDescent="0.3">
      <c r="A848" s="3"/>
      <c r="B848" s="3"/>
      <c r="C848" s="5"/>
      <c r="D848" s="5"/>
      <c r="E848" s="5"/>
      <c r="F848" s="5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1.25" customHeight="1" x14ac:dyDescent="0.3">
      <c r="A849" s="3"/>
      <c r="B849" s="3"/>
      <c r="C849" s="5"/>
      <c r="D849" s="5"/>
      <c r="E849" s="5"/>
      <c r="F849" s="5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1.25" customHeight="1" x14ac:dyDescent="0.3">
      <c r="A850" s="3"/>
      <c r="B850" s="3"/>
      <c r="C850" s="5"/>
      <c r="D850" s="5"/>
      <c r="E850" s="5"/>
      <c r="F850" s="5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1.25" customHeight="1" x14ac:dyDescent="0.3">
      <c r="A851" s="3"/>
      <c r="B851" s="3"/>
      <c r="C851" s="5"/>
      <c r="D851" s="5"/>
      <c r="E851" s="5"/>
      <c r="F851" s="5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1.25" customHeight="1" x14ac:dyDescent="0.3">
      <c r="A852" s="3"/>
      <c r="B852" s="3"/>
      <c r="C852" s="5"/>
      <c r="D852" s="5"/>
      <c r="E852" s="5"/>
      <c r="F852" s="5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1.25" customHeight="1" x14ac:dyDescent="0.3">
      <c r="A853" s="3"/>
      <c r="B853" s="3"/>
      <c r="C853" s="5"/>
      <c r="D853" s="5"/>
      <c r="E853" s="5"/>
      <c r="F853" s="5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1.25" customHeight="1" x14ac:dyDescent="0.3">
      <c r="A854" s="3"/>
      <c r="B854" s="3"/>
      <c r="C854" s="5"/>
      <c r="D854" s="5"/>
      <c r="E854" s="5"/>
      <c r="F854" s="5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1.25" customHeight="1" x14ac:dyDescent="0.3">
      <c r="A855" s="3"/>
      <c r="B855" s="3"/>
      <c r="C855" s="5"/>
      <c r="D855" s="5"/>
      <c r="E855" s="5"/>
      <c r="F855" s="5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1.25" customHeight="1" x14ac:dyDescent="0.3">
      <c r="A856" s="3"/>
      <c r="B856" s="3"/>
      <c r="C856" s="5"/>
      <c r="D856" s="5"/>
      <c r="E856" s="5"/>
      <c r="F856" s="5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1.25" customHeight="1" x14ac:dyDescent="0.3">
      <c r="A857" s="3"/>
      <c r="B857" s="3"/>
      <c r="C857" s="5"/>
      <c r="D857" s="5"/>
      <c r="E857" s="5"/>
      <c r="F857" s="5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1.25" customHeight="1" x14ac:dyDescent="0.3">
      <c r="A858" s="3"/>
      <c r="B858" s="3"/>
      <c r="C858" s="5"/>
      <c r="D858" s="5"/>
      <c r="E858" s="5"/>
      <c r="F858" s="5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1.25" customHeight="1" x14ac:dyDescent="0.3">
      <c r="A859" s="3"/>
      <c r="B859" s="3"/>
      <c r="C859" s="5"/>
      <c r="D859" s="5"/>
      <c r="E859" s="5"/>
      <c r="F859" s="5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1.25" customHeight="1" x14ac:dyDescent="0.3">
      <c r="A860" s="3"/>
      <c r="B860" s="3"/>
      <c r="C860" s="5"/>
      <c r="D860" s="5"/>
      <c r="E860" s="5"/>
      <c r="F860" s="5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1.25" customHeight="1" x14ac:dyDescent="0.3">
      <c r="A861" s="3"/>
      <c r="B861" s="3"/>
      <c r="C861" s="5"/>
      <c r="D861" s="5"/>
      <c r="E861" s="5"/>
      <c r="F861" s="5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1.25" customHeight="1" x14ac:dyDescent="0.3">
      <c r="A862" s="3"/>
      <c r="B862" s="3"/>
      <c r="C862" s="5"/>
      <c r="D862" s="5"/>
      <c r="E862" s="5"/>
      <c r="F862" s="5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1.25" customHeight="1" x14ac:dyDescent="0.3">
      <c r="A863" s="3"/>
      <c r="B863" s="3"/>
      <c r="C863" s="5"/>
      <c r="D863" s="5"/>
      <c r="E863" s="5"/>
      <c r="F863" s="5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1.25" customHeight="1" x14ac:dyDescent="0.3">
      <c r="A864" s="3"/>
      <c r="B864" s="3"/>
      <c r="C864" s="5"/>
      <c r="D864" s="5"/>
      <c r="E864" s="5"/>
      <c r="F864" s="5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1.25" customHeight="1" x14ac:dyDescent="0.3">
      <c r="A865" s="3"/>
      <c r="B865" s="3"/>
      <c r="C865" s="5"/>
      <c r="D865" s="5"/>
      <c r="E865" s="5"/>
      <c r="F865" s="5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1.25" customHeight="1" x14ac:dyDescent="0.3">
      <c r="A866" s="3"/>
      <c r="B866" s="3"/>
      <c r="C866" s="5"/>
      <c r="D866" s="5"/>
      <c r="E866" s="5"/>
      <c r="F866" s="5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1.25" customHeight="1" x14ac:dyDescent="0.3">
      <c r="A867" s="3"/>
      <c r="B867" s="3"/>
      <c r="C867" s="5"/>
      <c r="D867" s="5"/>
      <c r="E867" s="5"/>
      <c r="F867" s="5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1.25" customHeight="1" x14ac:dyDescent="0.3">
      <c r="A868" s="3"/>
      <c r="B868" s="3"/>
      <c r="C868" s="5"/>
      <c r="D868" s="5"/>
      <c r="E868" s="5"/>
      <c r="F868" s="5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1.25" customHeight="1" x14ac:dyDescent="0.3">
      <c r="A869" s="3"/>
      <c r="B869" s="3"/>
      <c r="C869" s="5"/>
      <c r="D869" s="5"/>
      <c r="E869" s="5"/>
      <c r="F869" s="5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1.25" customHeight="1" x14ac:dyDescent="0.3">
      <c r="A870" s="3"/>
      <c r="B870" s="3"/>
      <c r="C870" s="5"/>
      <c r="D870" s="5"/>
      <c r="E870" s="5"/>
      <c r="F870" s="5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1.25" customHeight="1" x14ac:dyDescent="0.3">
      <c r="A871" s="3"/>
      <c r="B871" s="3"/>
      <c r="C871" s="5"/>
      <c r="D871" s="5"/>
      <c r="E871" s="5"/>
      <c r="F871" s="5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1.25" customHeight="1" x14ac:dyDescent="0.3">
      <c r="A872" s="3"/>
      <c r="B872" s="3"/>
      <c r="C872" s="5"/>
      <c r="D872" s="5"/>
      <c r="E872" s="5"/>
      <c r="F872" s="5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1.25" customHeight="1" x14ac:dyDescent="0.3">
      <c r="A873" s="3"/>
      <c r="B873" s="3"/>
      <c r="C873" s="5"/>
      <c r="D873" s="5"/>
      <c r="E873" s="5"/>
      <c r="F873" s="5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1.25" customHeight="1" x14ac:dyDescent="0.3">
      <c r="A874" s="3"/>
      <c r="B874" s="3"/>
      <c r="C874" s="5"/>
      <c r="D874" s="5"/>
      <c r="E874" s="5"/>
      <c r="F874" s="5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1.25" customHeight="1" x14ac:dyDescent="0.3">
      <c r="A875" s="3"/>
      <c r="B875" s="3"/>
      <c r="C875" s="5"/>
      <c r="D875" s="5"/>
      <c r="E875" s="5"/>
      <c r="F875" s="5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1.25" customHeight="1" x14ac:dyDescent="0.3">
      <c r="A876" s="3"/>
      <c r="B876" s="3"/>
      <c r="C876" s="5"/>
      <c r="D876" s="5"/>
      <c r="E876" s="5"/>
      <c r="F876" s="5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1.25" customHeight="1" x14ac:dyDescent="0.3">
      <c r="A877" s="3"/>
      <c r="B877" s="3"/>
      <c r="C877" s="5"/>
      <c r="D877" s="5"/>
      <c r="E877" s="5"/>
      <c r="F877" s="5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1.25" customHeight="1" x14ac:dyDescent="0.3">
      <c r="A878" s="3"/>
      <c r="B878" s="3"/>
      <c r="C878" s="5"/>
      <c r="D878" s="5"/>
      <c r="E878" s="5"/>
      <c r="F878" s="5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1.25" customHeight="1" x14ac:dyDescent="0.3">
      <c r="A879" s="3"/>
      <c r="B879" s="3"/>
      <c r="C879" s="5"/>
      <c r="D879" s="5"/>
      <c r="E879" s="5"/>
      <c r="F879" s="5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1.25" customHeight="1" x14ac:dyDescent="0.3">
      <c r="A880" s="3"/>
      <c r="B880" s="3"/>
      <c r="C880" s="5"/>
      <c r="D880" s="5"/>
      <c r="E880" s="5"/>
      <c r="F880" s="5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1.25" customHeight="1" x14ac:dyDescent="0.3">
      <c r="A881" s="3"/>
      <c r="B881" s="3"/>
      <c r="C881" s="5"/>
      <c r="D881" s="5"/>
      <c r="E881" s="5"/>
      <c r="F881" s="5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1.25" customHeight="1" x14ac:dyDescent="0.3">
      <c r="A882" s="3"/>
      <c r="B882" s="3"/>
      <c r="C882" s="5"/>
      <c r="D882" s="5"/>
      <c r="E882" s="5"/>
      <c r="F882" s="5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1.25" customHeight="1" x14ac:dyDescent="0.3">
      <c r="A883" s="3"/>
      <c r="B883" s="3"/>
      <c r="C883" s="5"/>
      <c r="D883" s="5"/>
      <c r="E883" s="5"/>
      <c r="F883" s="5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1.25" customHeight="1" x14ac:dyDescent="0.3">
      <c r="A884" s="3"/>
      <c r="B884" s="3"/>
      <c r="C884" s="5"/>
      <c r="D884" s="5"/>
      <c r="E884" s="5"/>
      <c r="F884" s="5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1.25" customHeight="1" x14ac:dyDescent="0.3">
      <c r="A885" s="3"/>
      <c r="B885" s="3"/>
      <c r="C885" s="5"/>
      <c r="D885" s="5"/>
      <c r="E885" s="5"/>
      <c r="F885" s="5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1.25" customHeight="1" x14ac:dyDescent="0.3">
      <c r="A886" s="3"/>
      <c r="B886" s="3"/>
      <c r="C886" s="5"/>
      <c r="D886" s="5"/>
      <c r="E886" s="5"/>
      <c r="F886" s="5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1.25" customHeight="1" x14ac:dyDescent="0.3">
      <c r="A887" s="3"/>
      <c r="B887" s="3"/>
      <c r="C887" s="5"/>
      <c r="D887" s="5"/>
      <c r="E887" s="5"/>
      <c r="F887" s="5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1.25" customHeight="1" x14ac:dyDescent="0.3">
      <c r="A888" s="3"/>
      <c r="B888" s="3"/>
      <c r="C888" s="5"/>
      <c r="D888" s="5"/>
      <c r="E888" s="5"/>
      <c r="F888" s="5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1.25" customHeight="1" x14ac:dyDescent="0.3">
      <c r="A889" s="3"/>
      <c r="B889" s="3"/>
      <c r="C889" s="5"/>
      <c r="D889" s="5"/>
      <c r="E889" s="5"/>
      <c r="F889" s="5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1.25" customHeight="1" x14ac:dyDescent="0.3">
      <c r="A890" s="3"/>
      <c r="B890" s="3"/>
      <c r="C890" s="5"/>
      <c r="D890" s="5"/>
      <c r="E890" s="5"/>
      <c r="F890" s="5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1.25" customHeight="1" x14ac:dyDescent="0.3">
      <c r="A891" s="3"/>
      <c r="B891" s="3"/>
      <c r="C891" s="5"/>
      <c r="D891" s="5"/>
      <c r="E891" s="5"/>
      <c r="F891" s="5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1.25" customHeight="1" x14ac:dyDescent="0.3">
      <c r="A892" s="3"/>
      <c r="B892" s="3"/>
      <c r="C892" s="5"/>
      <c r="D892" s="5"/>
      <c r="E892" s="5"/>
      <c r="F892" s="5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1.25" customHeight="1" x14ac:dyDescent="0.3">
      <c r="A893" s="3"/>
      <c r="B893" s="3"/>
      <c r="C893" s="5"/>
      <c r="D893" s="5"/>
      <c r="E893" s="5"/>
      <c r="F893" s="5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1.25" customHeight="1" x14ac:dyDescent="0.3">
      <c r="A894" s="3"/>
      <c r="B894" s="3"/>
      <c r="C894" s="5"/>
      <c r="D894" s="5"/>
      <c r="E894" s="5"/>
      <c r="F894" s="5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1.25" customHeight="1" x14ac:dyDescent="0.3">
      <c r="A895" s="3"/>
      <c r="B895" s="3"/>
      <c r="C895" s="5"/>
      <c r="D895" s="5"/>
      <c r="E895" s="5"/>
      <c r="F895" s="5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1.25" customHeight="1" x14ac:dyDescent="0.3">
      <c r="A896" s="3"/>
      <c r="B896" s="3"/>
      <c r="C896" s="5"/>
      <c r="D896" s="5"/>
      <c r="E896" s="5"/>
      <c r="F896" s="5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1.25" customHeight="1" x14ac:dyDescent="0.3">
      <c r="A897" s="3"/>
      <c r="B897" s="3"/>
      <c r="C897" s="5"/>
      <c r="D897" s="5"/>
      <c r="E897" s="5"/>
      <c r="F897" s="5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1.25" customHeight="1" x14ac:dyDescent="0.3">
      <c r="A898" s="3"/>
      <c r="B898" s="3"/>
      <c r="C898" s="5"/>
      <c r="D898" s="5"/>
      <c r="E898" s="5"/>
      <c r="F898" s="5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1.25" customHeight="1" x14ac:dyDescent="0.3">
      <c r="A899" s="3"/>
      <c r="B899" s="3"/>
      <c r="C899" s="5"/>
      <c r="D899" s="5"/>
      <c r="E899" s="5"/>
      <c r="F899" s="5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1.25" customHeight="1" x14ac:dyDescent="0.3">
      <c r="A900" s="3"/>
      <c r="B900" s="3"/>
      <c r="C900" s="5"/>
      <c r="D900" s="5"/>
      <c r="E900" s="5"/>
      <c r="F900" s="5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1.25" customHeight="1" x14ac:dyDescent="0.3">
      <c r="A901" s="3"/>
      <c r="B901" s="3"/>
      <c r="C901" s="5"/>
      <c r="D901" s="5"/>
      <c r="E901" s="5"/>
      <c r="F901" s="5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1.25" customHeight="1" x14ac:dyDescent="0.3">
      <c r="A902" s="3"/>
      <c r="B902" s="3"/>
      <c r="C902" s="5"/>
      <c r="D902" s="5"/>
      <c r="E902" s="5"/>
      <c r="F902" s="5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1.25" customHeight="1" x14ac:dyDescent="0.3">
      <c r="A903" s="3"/>
      <c r="B903" s="3"/>
      <c r="C903" s="5"/>
      <c r="D903" s="5"/>
      <c r="E903" s="5"/>
      <c r="F903" s="5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1.25" customHeight="1" x14ac:dyDescent="0.3">
      <c r="A904" s="3"/>
      <c r="B904" s="3"/>
      <c r="C904" s="5"/>
      <c r="D904" s="5"/>
      <c r="E904" s="5"/>
      <c r="F904" s="5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1.25" customHeight="1" x14ac:dyDescent="0.3">
      <c r="A905" s="3"/>
      <c r="B905" s="3"/>
      <c r="C905" s="5"/>
      <c r="D905" s="5"/>
      <c r="E905" s="5"/>
      <c r="F905" s="5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1.25" customHeight="1" x14ac:dyDescent="0.3">
      <c r="A906" s="3"/>
      <c r="B906" s="3"/>
      <c r="C906" s="5"/>
      <c r="D906" s="5"/>
      <c r="E906" s="5"/>
      <c r="F906" s="5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1.25" customHeight="1" x14ac:dyDescent="0.3">
      <c r="A907" s="3"/>
      <c r="B907" s="3"/>
      <c r="C907" s="5"/>
      <c r="D907" s="5"/>
      <c r="E907" s="5"/>
      <c r="F907" s="5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1.25" customHeight="1" x14ac:dyDescent="0.3">
      <c r="A908" s="3"/>
      <c r="B908" s="3"/>
      <c r="C908" s="5"/>
      <c r="D908" s="5"/>
      <c r="E908" s="5"/>
      <c r="F908" s="5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1.25" customHeight="1" x14ac:dyDescent="0.3">
      <c r="A909" s="3"/>
      <c r="B909" s="3"/>
      <c r="C909" s="5"/>
      <c r="D909" s="5"/>
      <c r="E909" s="5"/>
      <c r="F909" s="5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1.25" customHeight="1" x14ac:dyDescent="0.3">
      <c r="A910" s="3"/>
      <c r="B910" s="3"/>
      <c r="C910" s="5"/>
      <c r="D910" s="5"/>
      <c r="E910" s="5"/>
      <c r="F910" s="5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1.25" customHeight="1" x14ac:dyDescent="0.3">
      <c r="A911" s="3"/>
      <c r="B911" s="3"/>
      <c r="C911" s="5"/>
      <c r="D911" s="5"/>
      <c r="E911" s="5"/>
      <c r="F911" s="5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1.25" customHeight="1" x14ac:dyDescent="0.3">
      <c r="A912" s="3"/>
      <c r="B912" s="3"/>
      <c r="C912" s="5"/>
      <c r="D912" s="5"/>
      <c r="E912" s="5"/>
      <c r="F912" s="5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1.25" customHeight="1" x14ac:dyDescent="0.3">
      <c r="A913" s="3"/>
      <c r="B913" s="3"/>
      <c r="C913" s="5"/>
      <c r="D913" s="5"/>
      <c r="E913" s="5"/>
      <c r="F913" s="5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1.25" customHeight="1" x14ac:dyDescent="0.3">
      <c r="A914" s="3"/>
      <c r="B914" s="3"/>
      <c r="C914" s="5"/>
      <c r="D914" s="5"/>
      <c r="E914" s="5"/>
      <c r="F914" s="5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1.25" customHeight="1" x14ac:dyDescent="0.3">
      <c r="A915" s="3"/>
      <c r="B915" s="3"/>
      <c r="C915" s="5"/>
      <c r="D915" s="5"/>
      <c r="E915" s="5"/>
      <c r="F915" s="5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1.25" customHeight="1" x14ac:dyDescent="0.3">
      <c r="A916" s="3"/>
      <c r="B916" s="3"/>
      <c r="C916" s="5"/>
      <c r="D916" s="5"/>
      <c r="E916" s="5"/>
      <c r="F916" s="5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1.25" customHeight="1" x14ac:dyDescent="0.3">
      <c r="A917" s="3"/>
      <c r="B917" s="3"/>
      <c r="C917" s="5"/>
      <c r="D917" s="5"/>
      <c r="E917" s="5"/>
      <c r="F917" s="5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1.25" customHeight="1" x14ac:dyDescent="0.3">
      <c r="A918" s="3"/>
      <c r="B918" s="3"/>
      <c r="C918" s="5"/>
      <c r="D918" s="5"/>
      <c r="E918" s="5"/>
      <c r="F918" s="5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1.25" customHeight="1" x14ac:dyDescent="0.3">
      <c r="A919" s="3"/>
      <c r="B919" s="3"/>
      <c r="C919" s="5"/>
      <c r="D919" s="5"/>
      <c r="E919" s="5"/>
      <c r="F919" s="5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1.25" customHeight="1" x14ac:dyDescent="0.3">
      <c r="A920" s="3"/>
      <c r="B920" s="3"/>
      <c r="C920" s="5"/>
      <c r="D920" s="5"/>
      <c r="E920" s="5"/>
      <c r="F920" s="5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1.25" customHeight="1" x14ac:dyDescent="0.3">
      <c r="A921" s="3"/>
      <c r="B921" s="3"/>
      <c r="C921" s="5"/>
      <c r="D921" s="5"/>
      <c r="E921" s="5"/>
      <c r="F921" s="5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1.25" customHeight="1" x14ac:dyDescent="0.3">
      <c r="A922" s="3"/>
      <c r="B922" s="3"/>
      <c r="C922" s="5"/>
      <c r="D922" s="5"/>
      <c r="E922" s="5"/>
      <c r="F922" s="5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1.25" customHeight="1" x14ac:dyDescent="0.3">
      <c r="A923" s="3"/>
      <c r="B923" s="3"/>
      <c r="C923" s="5"/>
      <c r="D923" s="5"/>
      <c r="E923" s="5"/>
      <c r="F923" s="5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1.25" customHeight="1" x14ac:dyDescent="0.3">
      <c r="A924" s="3"/>
      <c r="B924" s="3"/>
      <c r="C924" s="5"/>
      <c r="D924" s="5"/>
      <c r="E924" s="5"/>
      <c r="F924" s="5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1.25" customHeight="1" x14ac:dyDescent="0.3">
      <c r="A925" s="3"/>
      <c r="B925" s="3"/>
      <c r="C925" s="5"/>
      <c r="D925" s="5"/>
      <c r="E925" s="5"/>
      <c r="F925" s="5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1.25" customHeight="1" x14ac:dyDescent="0.3">
      <c r="A926" s="3"/>
      <c r="B926" s="3"/>
      <c r="C926" s="5"/>
      <c r="D926" s="5"/>
      <c r="E926" s="5"/>
      <c r="F926" s="5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1.25" customHeight="1" x14ac:dyDescent="0.3">
      <c r="A927" s="3"/>
      <c r="B927" s="3"/>
      <c r="C927" s="5"/>
      <c r="D927" s="5"/>
      <c r="E927" s="5"/>
      <c r="F927" s="5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1.25" customHeight="1" x14ac:dyDescent="0.3">
      <c r="A928" s="3"/>
      <c r="B928" s="3"/>
      <c r="C928" s="5"/>
      <c r="D928" s="5"/>
      <c r="E928" s="5"/>
      <c r="F928" s="5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1.25" customHeight="1" x14ac:dyDescent="0.3">
      <c r="A929" s="3"/>
      <c r="B929" s="3"/>
      <c r="C929" s="5"/>
      <c r="D929" s="5"/>
      <c r="E929" s="5"/>
      <c r="F929" s="5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1.25" customHeight="1" x14ac:dyDescent="0.3">
      <c r="A930" s="3"/>
      <c r="B930" s="3"/>
      <c r="C930" s="5"/>
      <c r="D930" s="5"/>
      <c r="E930" s="5"/>
      <c r="F930" s="5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1.25" customHeight="1" x14ac:dyDescent="0.3">
      <c r="A931" s="3"/>
      <c r="B931" s="3"/>
      <c r="C931" s="5"/>
      <c r="D931" s="5"/>
      <c r="E931" s="5"/>
      <c r="F931" s="5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1.25" customHeight="1" x14ac:dyDescent="0.3">
      <c r="A932" s="3"/>
      <c r="B932" s="3"/>
      <c r="C932" s="5"/>
      <c r="D932" s="5"/>
      <c r="E932" s="5"/>
      <c r="F932" s="5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1.25" customHeight="1" x14ac:dyDescent="0.3">
      <c r="A933" s="3"/>
      <c r="B933" s="3"/>
      <c r="C933" s="5"/>
      <c r="D933" s="5"/>
      <c r="E933" s="5"/>
      <c r="F933" s="5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1.25" customHeight="1" x14ac:dyDescent="0.3">
      <c r="A934" s="3"/>
      <c r="B934" s="3"/>
      <c r="C934" s="5"/>
      <c r="D934" s="5"/>
      <c r="E934" s="5"/>
      <c r="F934" s="5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1.25" customHeight="1" x14ac:dyDescent="0.3">
      <c r="A935" s="3"/>
      <c r="B935" s="3"/>
      <c r="C935" s="5"/>
      <c r="D935" s="5"/>
      <c r="E935" s="5"/>
      <c r="F935" s="5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1.25" customHeight="1" x14ac:dyDescent="0.3">
      <c r="A936" s="3"/>
      <c r="B936" s="3"/>
      <c r="C936" s="5"/>
      <c r="D936" s="5"/>
      <c r="E936" s="5"/>
      <c r="F936" s="5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1.25" customHeight="1" x14ac:dyDescent="0.3">
      <c r="A937" s="3"/>
      <c r="B937" s="3"/>
      <c r="C937" s="5"/>
      <c r="D937" s="5"/>
      <c r="E937" s="5"/>
      <c r="F937" s="5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1.25" customHeight="1" x14ac:dyDescent="0.3">
      <c r="A938" s="3"/>
      <c r="B938" s="3"/>
      <c r="C938" s="5"/>
      <c r="D938" s="5"/>
      <c r="E938" s="5"/>
      <c r="F938" s="5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1.25" customHeight="1" x14ac:dyDescent="0.3">
      <c r="A939" s="3"/>
      <c r="B939" s="3"/>
      <c r="C939" s="5"/>
      <c r="D939" s="5"/>
      <c r="E939" s="5"/>
      <c r="F939" s="5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1.25" customHeight="1" x14ac:dyDescent="0.3">
      <c r="A940" s="3"/>
      <c r="B940" s="3"/>
      <c r="C940" s="5"/>
      <c r="D940" s="5"/>
      <c r="E940" s="5"/>
      <c r="F940" s="5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1.25" customHeight="1" x14ac:dyDescent="0.3">
      <c r="A941" s="3"/>
      <c r="B941" s="3"/>
      <c r="C941" s="5"/>
      <c r="D941" s="5"/>
      <c r="E941" s="5"/>
      <c r="F941" s="5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1.25" customHeight="1" x14ac:dyDescent="0.3">
      <c r="A942" s="3"/>
      <c r="B942" s="3"/>
      <c r="C942" s="5"/>
      <c r="D942" s="5"/>
      <c r="E942" s="5"/>
      <c r="F942" s="5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1.25" customHeight="1" x14ac:dyDescent="0.3">
      <c r="A943" s="3"/>
      <c r="B943" s="3"/>
      <c r="C943" s="5"/>
      <c r="D943" s="5"/>
      <c r="E943" s="5"/>
      <c r="F943" s="5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1.25" customHeight="1" x14ac:dyDescent="0.3">
      <c r="A944" s="3"/>
      <c r="B944" s="3"/>
      <c r="C944" s="5"/>
      <c r="D944" s="5"/>
      <c r="E944" s="5"/>
      <c r="F944" s="5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1.25" customHeight="1" x14ac:dyDescent="0.3">
      <c r="A945" s="3"/>
      <c r="B945" s="3"/>
      <c r="C945" s="5"/>
      <c r="D945" s="5"/>
      <c r="E945" s="5"/>
      <c r="F945" s="5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1.25" customHeight="1" x14ac:dyDescent="0.3">
      <c r="A946" s="3"/>
      <c r="B946" s="3"/>
      <c r="C946" s="5"/>
      <c r="D946" s="5"/>
      <c r="E946" s="5"/>
      <c r="F946" s="5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1.25" customHeight="1" x14ac:dyDescent="0.3">
      <c r="A947" s="3"/>
      <c r="B947" s="3"/>
      <c r="C947" s="5"/>
      <c r="D947" s="5"/>
      <c r="E947" s="5"/>
      <c r="F947" s="5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1.25" customHeight="1" x14ac:dyDescent="0.3">
      <c r="A948" s="3"/>
      <c r="B948" s="3"/>
      <c r="C948" s="5"/>
      <c r="D948" s="5"/>
      <c r="E948" s="5"/>
      <c r="F948" s="5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1.25" customHeight="1" x14ac:dyDescent="0.3">
      <c r="A949" s="3"/>
      <c r="B949" s="3"/>
      <c r="C949" s="5"/>
      <c r="D949" s="5"/>
      <c r="E949" s="5"/>
      <c r="F949" s="5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1.25" customHeight="1" x14ac:dyDescent="0.3">
      <c r="A950" s="3"/>
      <c r="B950" s="3"/>
      <c r="C950" s="5"/>
      <c r="D950" s="5"/>
      <c r="E950" s="5"/>
      <c r="F950" s="5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1.25" customHeight="1" x14ac:dyDescent="0.3">
      <c r="A951" s="3"/>
      <c r="B951" s="3"/>
      <c r="C951" s="5"/>
      <c r="D951" s="5"/>
      <c r="E951" s="5"/>
      <c r="F951" s="5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1.25" customHeight="1" x14ac:dyDescent="0.3">
      <c r="A952" s="3"/>
      <c r="B952" s="3"/>
      <c r="C952" s="5"/>
      <c r="D952" s="5"/>
      <c r="E952" s="5"/>
      <c r="F952" s="5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1.25" customHeight="1" x14ac:dyDescent="0.3">
      <c r="A953" s="3"/>
      <c r="B953" s="3"/>
      <c r="C953" s="5"/>
      <c r="D953" s="5"/>
      <c r="E953" s="5"/>
      <c r="F953" s="5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1.25" customHeight="1" x14ac:dyDescent="0.3">
      <c r="A954" s="3"/>
      <c r="B954" s="3"/>
      <c r="C954" s="5"/>
      <c r="D954" s="5"/>
      <c r="E954" s="5"/>
      <c r="F954" s="5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1.25" customHeight="1" x14ac:dyDescent="0.3">
      <c r="A955" s="3"/>
      <c r="B955" s="3"/>
      <c r="C955" s="5"/>
      <c r="D955" s="5"/>
      <c r="E955" s="5"/>
      <c r="F955" s="5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1.25" customHeight="1" x14ac:dyDescent="0.3">
      <c r="A956" s="3"/>
      <c r="B956" s="3"/>
      <c r="C956" s="5"/>
      <c r="D956" s="5"/>
      <c r="E956" s="5"/>
      <c r="F956" s="5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1.25" customHeight="1" x14ac:dyDescent="0.3">
      <c r="A957" s="3"/>
      <c r="B957" s="3"/>
      <c r="C957" s="5"/>
      <c r="D957" s="5"/>
      <c r="E957" s="5"/>
      <c r="F957" s="5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1.25" customHeight="1" x14ac:dyDescent="0.3">
      <c r="A958" s="3"/>
      <c r="B958" s="3"/>
      <c r="C958" s="5"/>
      <c r="D958" s="5"/>
      <c r="E958" s="5"/>
      <c r="F958" s="5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1.25" customHeight="1" x14ac:dyDescent="0.3">
      <c r="A959" s="3"/>
      <c r="B959" s="3"/>
      <c r="C959" s="5"/>
      <c r="D959" s="5"/>
      <c r="E959" s="5"/>
      <c r="F959" s="5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1.25" customHeight="1" x14ac:dyDescent="0.3">
      <c r="A960" s="3"/>
      <c r="B960" s="3"/>
      <c r="C960" s="5"/>
      <c r="D960" s="5"/>
      <c r="E960" s="5"/>
      <c r="F960" s="5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1.25" customHeight="1" x14ac:dyDescent="0.3">
      <c r="A961" s="3"/>
      <c r="B961" s="3"/>
      <c r="C961" s="5"/>
      <c r="D961" s="5"/>
      <c r="E961" s="5"/>
      <c r="F961" s="5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1.25" customHeight="1" x14ac:dyDescent="0.3">
      <c r="A962" s="3"/>
      <c r="B962" s="3"/>
      <c r="C962" s="5"/>
      <c r="D962" s="5"/>
      <c r="E962" s="5"/>
      <c r="F962" s="5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1.25" customHeight="1" x14ac:dyDescent="0.3">
      <c r="A963" s="3"/>
      <c r="B963" s="3"/>
      <c r="C963" s="5"/>
      <c r="D963" s="5"/>
      <c r="E963" s="5"/>
      <c r="F963" s="5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1.25" customHeight="1" x14ac:dyDescent="0.3">
      <c r="A964" s="3"/>
      <c r="B964" s="3"/>
      <c r="C964" s="5"/>
      <c r="D964" s="5"/>
      <c r="E964" s="5"/>
      <c r="F964" s="5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1.25" customHeight="1" x14ac:dyDescent="0.3">
      <c r="A965" s="3"/>
      <c r="B965" s="3"/>
      <c r="C965" s="5"/>
      <c r="D965" s="5"/>
      <c r="E965" s="5"/>
      <c r="F965" s="5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1.25" customHeight="1" x14ac:dyDescent="0.3">
      <c r="A966" s="3"/>
      <c r="B966" s="3"/>
      <c r="C966" s="5"/>
      <c r="D966" s="5"/>
      <c r="E966" s="5"/>
      <c r="F966" s="5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1.25" customHeight="1" x14ac:dyDescent="0.3">
      <c r="A967" s="3"/>
      <c r="B967" s="3"/>
      <c r="C967" s="5"/>
      <c r="D967" s="5"/>
      <c r="E967" s="5"/>
      <c r="F967" s="5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1.25" customHeight="1" x14ac:dyDescent="0.3">
      <c r="A968" s="3"/>
      <c r="B968" s="3"/>
      <c r="C968" s="5"/>
      <c r="D968" s="5"/>
      <c r="E968" s="5"/>
      <c r="F968" s="5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1.25" customHeight="1" x14ac:dyDescent="0.3">
      <c r="A969" s="3"/>
      <c r="B969" s="3"/>
      <c r="C969" s="5"/>
      <c r="D969" s="5"/>
      <c r="E969" s="5"/>
      <c r="F969" s="5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1.25" customHeight="1" x14ac:dyDescent="0.3">
      <c r="A970" s="3"/>
      <c r="B970" s="3"/>
      <c r="C970" s="5"/>
      <c r="D970" s="5"/>
      <c r="E970" s="5"/>
      <c r="F970" s="5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1.25" customHeight="1" x14ac:dyDescent="0.3">
      <c r="A971" s="3"/>
      <c r="B971" s="3"/>
      <c r="C971" s="5"/>
      <c r="D971" s="5"/>
      <c r="E971" s="5"/>
      <c r="F971" s="5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1.25" customHeight="1" x14ac:dyDescent="0.3">
      <c r="A972" s="3"/>
      <c r="B972" s="3"/>
      <c r="C972" s="5"/>
      <c r="D972" s="5"/>
      <c r="E972" s="5"/>
      <c r="F972" s="5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1.25" customHeight="1" x14ac:dyDescent="0.3">
      <c r="A973" s="3"/>
      <c r="B973" s="3"/>
      <c r="C973" s="5"/>
      <c r="D973" s="5"/>
      <c r="E973" s="5"/>
      <c r="F973" s="5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1.25" customHeight="1" x14ac:dyDescent="0.3">
      <c r="A974" s="3"/>
      <c r="B974" s="3"/>
      <c r="C974" s="5"/>
      <c r="D974" s="5"/>
      <c r="E974" s="5"/>
      <c r="F974" s="5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1.25" customHeight="1" x14ac:dyDescent="0.3">
      <c r="A975" s="3"/>
      <c r="B975" s="3"/>
      <c r="C975" s="5"/>
      <c r="D975" s="5"/>
      <c r="E975" s="5"/>
      <c r="F975" s="5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1.25" customHeight="1" x14ac:dyDescent="0.3">
      <c r="A976" s="3"/>
      <c r="B976" s="3"/>
      <c r="C976" s="5"/>
      <c r="D976" s="5"/>
      <c r="E976" s="5"/>
      <c r="F976" s="5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1.25" customHeight="1" x14ac:dyDescent="0.3">
      <c r="A977" s="3"/>
      <c r="B977" s="3"/>
      <c r="C977" s="5"/>
      <c r="D977" s="5"/>
      <c r="E977" s="5"/>
      <c r="F977" s="5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1.25" customHeight="1" x14ac:dyDescent="0.3">
      <c r="A978" s="3"/>
      <c r="B978" s="3"/>
      <c r="C978" s="5"/>
      <c r="D978" s="5"/>
      <c r="E978" s="5"/>
      <c r="F978" s="5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1.25" customHeight="1" x14ac:dyDescent="0.3">
      <c r="A979" s="3"/>
      <c r="B979" s="3"/>
      <c r="C979" s="5"/>
      <c r="D979" s="5"/>
      <c r="E979" s="5"/>
      <c r="F979" s="5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1.25" customHeight="1" x14ac:dyDescent="0.3">
      <c r="A980" s="3"/>
      <c r="B980" s="3"/>
      <c r="C980" s="5"/>
      <c r="D980" s="5"/>
      <c r="E980" s="5"/>
      <c r="F980" s="5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1.25" customHeight="1" x14ac:dyDescent="0.3">
      <c r="A981" s="3"/>
      <c r="B981" s="3"/>
      <c r="C981" s="5"/>
      <c r="D981" s="5"/>
      <c r="E981" s="5"/>
      <c r="F981" s="5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1.25" customHeight="1" x14ac:dyDescent="0.3">
      <c r="A982" s="3"/>
      <c r="B982" s="3"/>
      <c r="C982" s="5"/>
      <c r="D982" s="5"/>
      <c r="E982" s="5"/>
      <c r="F982" s="5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1.25" customHeight="1" x14ac:dyDescent="0.3">
      <c r="A983" s="3"/>
      <c r="B983" s="3"/>
      <c r="C983" s="5"/>
      <c r="D983" s="5"/>
      <c r="E983" s="5"/>
      <c r="F983" s="5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1.25" customHeight="1" x14ac:dyDescent="0.3">
      <c r="A984" s="3"/>
      <c r="B984" s="3"/>
      <c r="C984" s="5"/>
      <c r="D984" s="5"/>
      <c r="E984" s="5"/>
      <c r="F984" s="5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1.25" customHeight="1" x14ac:dyDescent="0.3">
      <c r="A985" s="3"/>
      <c r="B985" s="3"/>
      <c r="C985" s="5"/>
      <c r="D985" s="5"/>
      <c r="E985" s="5"/>
      <c r="F985" s="5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1.25" customHeight="1" x14ac:dyDescent="0.3">
      <c r="A986" s="3"/>
      <c r="B986" s="3"/>
      <c r="C986" s="5"/>
      <c r="D986" s="5"/>
      <c r="E986" s="5"/>
      <c r="F986" s="5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1.25" customHeight="1" x14ac:dyDescent="0.3">
      <c r="A987" s="3"/>
      <c r="B987" s="3"/>
      <c r="C987" s="5"/>
      <c r="D987" s="5"/>
      <c r="E987" s="5"/>
      <c r="F987" s="5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1.25" customHeight="1" x14ac:dyDescent="0.3">
      <c r="A988" s="3"/>
      <c r="B988" s="3"/>
      <c r="C988" s="5"/>
      <c r="D988" s="5"/>
      <c r="E988" s="5"/>
      <c r="F988" s="5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1.25" customHeight="1" x14ac:dyDescent="0.3">
      <c r="A989" s="3"/>
      <c r="B989" s="3"/>
      <c r="C989" s="5"/>
      <c r="D989" s="5"/>
      <c r="E989" s="5"/>
      <c r="F989" s="5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1.25" customHeight="1" x14ac:dyDescent="0.3">
      <c r="A990" s="3"/>
      <c r="B990" s="3"/>
      <c r="C990" s="5"/>
      <c r="D990" s="5"/>
      <c r="E990" s="5"/>
      <c r="F990" s="5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1.25" customHeight="1" x14ac:dyDescent="0.3">
      <c r="A991" s="3"/>
      <c r="B991" s="3"/>
      <c r="C991" s="5"/>
      <c r="D991" s="5"/>
      <c r="E991" s="5"/>
      <c r="F991" s="5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1.25" customHeight="1" x14ac:dyDescent="0.3">
      <c r="A992" s="3"/>
      <c r="B992" s="3"/>
      <c r="C992" s="5"/>
      <c r="D992" s="5"/>
      <c r="E992" s="5"/>
      <c r="F992" s="5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1.25" customHeight="1" x14ac:dyDescent="0.3">
      <c r="A993" s="3"/>
      <c r="B993" s="3"/>
      <c r="C993" s="5"/>
      <c r="D993" s="5"/>
      <c r="E993" s="5"/>
      <c r="F993" s="5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1.25" customHeight="1" x14ac:dyDescent="0.3">
      <c r="A994" s="3"/>
      <c r="B994" s="3"/>
      <c r="C994" s="5"/>
      <c r="D994" s="5"/>
      <c r="E994" s="5"/>
      <c r="F994" s="5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1.25" customHeight="1" x14ac:dyDescent="0.3">
      <c r="A995" s="3"/>
      <c r="B995" s="3"/>
      <c r="C995" s="5"/>
      <c r="D995" s="5"/>
      <c r="E995" s="5"/>
      <c r="F995" s="5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1.25" customHeight="1" x14ac:dyDescent="0.3">
      <c r="A996" s="3"/>
      <c r="B996" s="3"/>
      <c r="C996" s="5"/>
      <c r="D996" s="5"/>
      <c r="E996" s="5"/>
      <c r="F996" s="5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1.25" customHeight="1" x14ac:dyDescent="0.3">
      <c r="A997" s="3"/>
      <c r="B997" s="3"/>
      <c r="C997" s="5"/>
      <c r="D997" s="5"/>
      <c r="E997" s="5"/>
      <c r="F997" s="5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1.25" customHeight="1" x14ac:dyDescent="0.3">
      <c r="A998" s="3"/>
      <c r="B998" s="3"/>
      <c r="C998" s="5"/>
      <c r="D998" s="5"/>
      <c r="E998" s="5"/>
      <c r="F998" s="5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1.25" customHeight="1" x14ac:dyDescent="0.3">
      <c r="A999" s="3"/>
      <c r="B999" s="3"/>
      <c r="C999" s="5"/>
      <c r="D999" s="5"/>
      <c r="E999" s="5"/>
      <c r="F999" s="5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1.25" customHeight="1" x14ac:dyDescent="0.3">
      <c r="A1000" s="3"/>
      <c r="B1000" s="3"/>
      <c r="C1000" s="5"/>
      <c r="D1000" s="5"/>
      <c r="E1000" s="5"/>
      <c r="F1000" s="5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3C9/AxqKvFiS1diE8kln3wXHXXaTUhwrv7HozR5Xv8+Jsi+P9MtiZZUkscb2IiUGH/H2Od4BcX7EvoCqUFw25w==" saltValue="9LWf0G111M9SDKJeSG+lhA==" spinCount="100000" sheet="1" objects="1" scenarios="1" formatColumns="0" formatRows="0" insertHyperlinks="0"/>
  <protectedRanges>
    <protectedRange sqref="D19:D34 C37" name="Diapazonas1"/>
  </protectedRanges>
  <mergeCells count="29">
    <mergeCell ref="A3:D3"/>
    <mergeCell ref="C4:G4"/>
    <mergeCell ref="H4:I4"/>
    <mergeCell ref="J4:J6"/>
    <mergeCell ref="C5:E5"/>
    <mergeCell ref="F5:F6"/>
    <mergeCell ref="G5:G6"/>
    <mergeCell ref="A15:B15"/>
    <mergeCell ref="H5:H6"/>
    <mergeCell ref="I5:I6"/>
    <mergeCell ref="A17:D17"/>
    <mergeCell ref="A19:A20"/>
    <mergeCell ref="B19:B20"/>
    <mergeCell ref="A21:A22"/>
    <mergeCell ref="B21:B22"/>
    <mergeCell ref="A35:D35"/>
    <mergeCell ref="E40:F40"/>
    <mergeCell ref="A23:A24"/>
    <mergeCell ref="A25:A26"/>
    <mergeCell ref="B25:B26"/>
    <mergeCell ref="A27:A28"/>
    <mergeCell ref="B27:B28"/>
    <mergeCell ref="A29:A30"/>
    <mergeCell ref="B29:B30"/>
    <mergeCell ref="B23:B24"/>
    <mergeCell ref="A31:A32"/>
    <mergeCell ref="B31:B32"/>
    <mergeCell ref="A33:A34"/>
    <mergeCell ref="B33:B34"/>
  </mergeCells>
  <conditionalFormatting sqref="A7:B14 E16:F16 E19:M35 C36:D36">
    <cfRule type="cellIs" dxfId="4" priority="1" operator="equal">
      <formula>0</formula>
    </cfRule>
  </conditionalFormatting>
  <conditionalFormatting sqref="C7:J15">
    <cfRule type="cellIs" dxfId="3" priority="2" operator="equal">
      <formula>0</formula>
    </cfRule>
  </conditionalFormatting>
  <conditionalFormatting sqref="D37 C38:D38">
    <cfRule type="cellIs" dxfId="2" priority="3" operator="equal">
      <formula>0</formula>
    </cfRule>
  </conditionalFormatting>
  <conditionalFormatting sqref="H15">
    <cfRule type="cellIs" dxfId="1" priority="4" operator="greaterThan">
      <formula>900000</formula>
    </cfRule>
  </conditionalFormatting>
  <dataValidations count="1">
    <dataValidation type="list" allowBlank="1" showErrorMessage="1" sqref="C37" xr:uid="{00000000-0002-0000-0000-000000000000}">
      <formula1>"0%,7%"</formula1>
    </dataValidation>
  </dataValidations>
  <pageMargins left="0.7" right="0.7" top="0.75" bottom="0.75" header="0" footer="0"/>
  <pageSetup paperSize="9" orientation="portrait"/>
  <colBreaks count="1" manualBreakCount="1">
    <brk id="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Z1000"/>
  <sheetViews>
    <sheetView tabSelected="1" zoomScale="85" zoomScaleNormal="85" workbookViewId="0">
      <selection activeCell="C14" sqref="C14"/>
    </sheetView>
  </sheetViews>
  <sheetFormatPr defaultColWidth="14.44140625" defaultRowHeight="15" customHeight="1" x14ac:dyDescent="0.3"/>
  <cols>
    <col min="1" max="1" width="5.109375" style="144" customWidth="1"/>
    <col min="2" max="2" width="8.88671875" style="144" customWidth="1"/>
    <col min="3" max="4" width="30.21875" style="144" customWidth="1"/>
    <col min="5" max="5" width="16.109375" style="144" customWidth="1"/>
    <col min="6" max="6" width="14.88671875" style="144" customWidth="1"/>
    <col min="7" max="7" width="13.21875" style="144" customWidth="1"/>
    <col min="8" max="8" width="17.44140625" style="144" customWidth="1"/>
    <col min="9" max="9" width="60.33203125" style="144" customWidth="1"/>
    <col min="10" max="26" width="8.88671875" style="144" customWidth="1"/>
    <col min="27" max="16384" width="14.44140625" style="144"/>
  </cols>
  <sheetData>
    <row r="1" spans="1:26" ht="12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" customHeight="1" x14ac:dyDescent="0.3">
      <c r="A2" s="1"/>
      <c r="B2" s="186" t="s">
        <v>1</v>
      </c>
      <c r="C2" s="187"/>
      <c r="D2" s="187"/>
      <c r="E2" s="187"/>
      <c r="F2" s="187"/>
      <c r="G2" s="187"/>
      <c r="H2" s="187"/>
      <c r="I2" s="18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3">
      <c r="A4" s="1"/>
      <c r="B4" s="189" t="s">
        <v>3</v>
      </c>
      <c r="C4" s="187"/>
      <c r="D4" s="187"/>
      <c r="E4" s="187"/>
      <c r="F4" s="187"/>
      <c r="G4" s="187"/>
      <c r="H4" s="187"/>
      <c r="I4" s="18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3">
      <c r="A5" s="1"/>
      <c r="B5" s="15"/>
      <c r="C5" s="15"/>
      <c r="D5" s="15"/>
      <c r="E5" s="15"/>
      <c r="F5" s="15"/>
      <c r="G5" s="15"/>
      <c r="H5" s="15"/>
      <c r="I5" s="1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3" x14ac:dyDescent="0.3">
      <c r="A6" s="20"/>
      <c r="B6" s="150" t="s">
        <v>8</v>
      </c>
      <c r="C6" s="151" t="s">
        <v>10</v>
      </c>
      <c r="D6" s="151" t="s">
        <v>11</v>
      </c>
      <c r="E6" s="151" t="s">
        <v>12</v>
      </c>
      <c r="F6" s="151" t="s">
        <v>13</v>
      </c>
      <c r="G6" s="151" t="s">
        <v>14</v>
      </c>
      <c r="H6" s="151" t="s">
        <v>15</v>
      </c>
      <c r="I6" s="152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 x14ac:dyDescent="0.3">
      <c r="A7" s="181" t="s">
        <v>492</v>
      </c>
      <c r="B7" s="22" t="s">
        <v>30</v>
      </c>
      <c r="C7" s="153"/>
      <c r="D7" s="153"/>
      <c r="E7" s="154"/>
      <c r="F7" s="155"/>
      <c r="G7" s="145">
        <f t="shared" ref="G7:G145" si="0">E7*F7</f>
        <v>0</v>
      </c>
      <c r="H7" s="155"/>
      <c r="I7" s="16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 x14ac:dyDescent="0.3">
      <c r="A8" s="182"/>
      <c r="B8" s="30" t="s">
        <v>39</v>
      </c>
      <c r="C8" s="153"/>
      <c r="D8" s="153"/>
      <c r="E8" s="154"/>
      <c r="F8" s="156"/>
      <c r="G8" s="145">
        <f t="shared" si="0"/>
        <v>0</v>
      </c>
      <c r="H8" s="168"/>
      <c r="I8" s="16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 x14ac:dyDescent="0.3">
      <c r="A9" s="182"/>
      <c r="B9" s="30" t="s">
        <v>41</v>
      </c>
      <c r="C9" s="153"/>
      <c r="D9" s="153"/>
      <c r="E9" s="154"/>
      <c r="F9" s="156"/>
      <c r="G9" s="145">
        <f t="shared" si="0"/>
        <v>0</v>
      </c>
      <c r="H9" s="168"/>
      <c r="I9" s="16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 x14ac:dyDescent="0.3">
      <c r="A10" s="182"/>
      <c r="B10" s="30" t="s">
        <v>43</v>
      </c>
      <c r="C10" s="153"/>
      <c r="D10" s="153"/>
      <c r="E10" s="154"/>
      <c r="F10" s="156"/>
      <c r="G10" s="145">
        <f t="shared" si="0"/>
        <v>0</v>
      </c>
      <c r="H10" s="168"/>
      <c r="I10" s="16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 x14ac:dyDescent="0.3">
      <c r="A11" s="182"/>
      <c r="B11" s="30" t="s">
        <v>45</v>
      </c>
      <c r="C11" s="153"/>
      <c r="D11" s="153"/>
      <c r="E11" s="154"/>
      <c r="F11" s="156"/>
      <c r="G11" s="145">
        <f t="shared" si="0"/>
        <v>0</v>
      </c>
      <c r="H11" s="168"/>
      <c r="I11" s="16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 x14ac:dyDescent="0.3">
      <c r="A12" s="182"/>
      <c r="B12" s="30" t="s">
        <v>47</v>
      </c>
      <c r="C12" s="153"/>
      <c r="D12" s="153"/>
      <c r="E12" s="154"/>
      <c r="F12" s="156"/>
      <c r="G12" s="145">
        <f t="shared" si="0"/>
        <v>0</v>
      </c>
      <c r="H12" s="168"/>
      <c r="I12" s="16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 x14ac:dyDescent="0.3">
      <c r="A13" s="182"/>
      <c r="B13" s="30" t="s">
        <v>49</v>
      </c>
      <c r="C13" s="153"/>
      <c r="D13" s="153"/>
      <c r="E13" s="154"/>
      <c r="F13" s="156"/>
      <c r="G13" s="145">
        <f t="shared" si="0"/>
        <v>0</v>
      </c>
      <c r="H13" s="168"/>
      <c r="I13" s="16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 x14ac:dyDescent="0.3">
      <c r="A14" s="182"/>
      <c r="B14" s="30" t="s">
        <v>51</v>
      </c>
      <c r="C14" s="153"/>
      <c r="D14" s="157"/>
      <c r="E14" s="154"/>
      <c r="F14" s="156"/>
      <c r="G14" s="145">
        <f t="shared" si="0"/>
        <v>0</v>
      </c>
      <c r="H14" s="155"/>
      <c r="I14" s="17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 x14ac:dyDescent="0.3">
      <c r="A15" s="182"/>
      <c r="B15" s="30" t="s">
        <v>52</v>
      </c>
      <c r="C15" s="153"/>
      <c r="D15" s="153"/>
      <c r="E15" s="154"/>
      <c r="F15" s="156"/>
      <c r="G15" s="145">
        <f t="shared" si="0"/>
        <v>0</v>
      </c>
      <c r="H15" s="155"/>
      <c r="I15" s="17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 x14ac:dyDescent="0.3">
      <c r="A16" s="182"/>
      <c r="B16" s="30" t="s">
        <v>54</v>
      </c>
      <c r="C16" s="153"/>
      <c r="D16" s="153"/>
      <c r="E16" s="154"/>
      <c r="F16" s="156"/>
      <c r="G16" s="145">
        <f t="shared" si="0"/>
        <v>0</v>
      </c>
      <c r="H16" s="155"/>
      <c r="I16" s="17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 x14ac:dyDescent="0.3">
      <c r="A17" s="182"/>
      <c r="B17" s="30" t="s">
        <v>55</v>
      </c>
      <c r="C17" s="153"/>
      <c r="D17" s="157"/>
      <c r="E17" s="154"/>
      <c r="F17" s="156"/>
      <c r="G17" s="145">
        <f t="shared" si="0"/>
        <v>0</v>
      </c>
      <c r="H17" s="155"/>
      <c r="I17" s="17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 x14ac:dyDescent="0.3">
      <c r="A18" s="182"/>
      <c r="B18" s="30" t="s">
        <v>57</v>
      </c>
      <c r="C18" s="153"/>
      <c r="D18" s="153"/>
      <c r="E18" s="154"/>
      <c r="F18" s="156"/>
      <c r="G18" s="145">
        <f t="shared" si="0"/>
        <v>0</v>
      </c>
      <c r="H18" s="155"/>
      <c r="I18" s="17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 x14ac:dyDescent="0.3">
      <c r="A19" s="182"/>
      <c r="B19" s="30" t="s">
        <v>59</v>
      </c>
      <c r="C19" s="153"/>
      <c r="D19" s="153"/>
      <c r="E19" s="154"/>
      <c r="F19" s="156"/>
      <c r="G19" s="145">
        <f t="shared" si="0"/>
        <v>0</v>
      </c>
      <c r="H19" s="155"/>
      <c r="I19" s="17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3">
      <c r="A20" s="182"/>
      <c r="B20" s="30" t="s">
        <v>60</v>
      </c>
      <c r="C20" s="153"/>
      <c r="D20" s="157"/>
      <c r="E20" s="154"/>
      <c r="F20" s="156"/>
      <c r="G20" s="145">
        <f t="shared" si="0"/>
        <v>0</v>
      </c>
      <c r="H20" s="155"/>
      <c r="I20" s="17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4" x14ac:dyDescent="0.3">
      <c r="A21" s="182"/>
      <c r="B21" s="30" t="s">
        <v>62</v>
      </c>
      <c r="C21" s="153"/>
      <c r="D21" s="153"/>
      <c r="E21" s="154"/>
      <c r="F21" s="156"/>
      <c r="G21" s="145">
        <f t="shared" si="0"/>
        <v>0</v>
      </c>
      <c r="H21" s="155"/>
      <c r="I21" s="17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4" x14ac:dyDescent="0.3">
      <c r="A22" s="182"/>
      <c r="B22" s="30" t="s">
        <v>63</v>
      </c>
      <c r="C22" s="153"/>
      <c r="D22" s="153"/>
      <c r="E22" s="154"/>
      <c r="F22" s="156"/>
      <c r="G22" s="145">
        <f t="shared" si="0"/>
        <v>0</v>
      </c>
      <c r="H22" s="155"/>
      <c r="I22" s="17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4" x14ac:dyDescent="0.3">
      <c r="A23" s="182"/>
      <c r="B23" s="30" t="s">
        <v>65</v>
      </c>
      <c r="C23" s="153"/>
      <c r="D23" s="157"/>
      <c r="E23" s="154"/>
      <c r="F23" s="156"/>
      <c r="G23" s="145">
        <f t="shared" si="0"/>
        <v>0</v>
      </c>
      <c r="H23" s="155"/>
      <c r="I23" s="17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4" x14ac:dyDescent="0.3">
      <c r="A24" s="182"/>
      <c r="B24" s="30" t="s">
        <v>66</v>
      </c>
      <c r="C24" s="153"/>
      <c r="D24" s="153"/>
      <c r="E24" s="154"/>
      <c r="F24" s="156"/>
      <c r="G24" s="145">
        <f t="shared" si="0"/>
        <v>0</v>
      </c>
      <c r="H24" s="155"/>
      <c r="I24" s="17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4" x14ac:dyDescent="0.3">
      <c r="A25" s="182"/>
      <c r="B25" s="30" t="s">
        <v>68</v>
      </c>
      <c r="C25" s="153"/>
      <c r="D25" s="153"/>
      <c r="E25" s="154"/>
      <c r="F25" s="156"/>
      <c r="G25" s="145">
        <f t="shared" si="0"/>
        <v>0</v>
      </c>
      <c r="H25" s="155"/>
      <c r="I25" s="17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4" x14ac:dyDescent="0.3">
      <c r="A26" s="183"/>
      <c r="B26" s="46" t="s">
        <v>70</v>
      </c>
      <c r="C26" s="158"/>
      <c r="D26" s="158"/>
      <c r="E26" s="159"/>
      <c r="F26" s="160"/>
      <c r="G26" s="146">
        <f t="shared" si="0"/>
        <v>0</v>
      </c>
      <c r="H26" s="172"/>
      <c r="I26" s="17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4" x14ac:dyDescent="0.3">
      <c r="A27" s="181" t="s">
        <v>493</v>
      </c>
      <c r="B27" s="22" t="s">
        <v>71</v>
      </c>
      <c r="C27" s="153"/>
      <c r="D27" s="153"/>
      <c r="E27" s="154"/>
      <c r="F27" s="156"/>
      <c r="G27" s="147">
        <f t="shared" si="0"/>
        <v>0</v>
      </c>
      <c r="H27" s="174"/>
      <c r="I27" s="17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4" x14ac:dyDescent="0.3">
      <c r="A28" s="182"/>
      <c r="B28" s="30" t="s">
        <v>72</v>
      </c>
      <c r="C28" s="153"/>
      <c r="D28" s="153"/>
      <c r="E28" s="154"/>
      <c r="F28" s="156"/>
      <c r="G28" s="145">
        <f t="shared" si="0"/>
        <v>0</v>
      </c>
      <c r="H28" s="155"/>
      <c r="I28" s="17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4" x14ac:dyDescent="0.3">
      <c r="A29" s="182"/>
      <c r="B29" s="30" t="s">
        <v>74</v>
      </c>
      <c r="C29" s="153"/>
      <c r="D29" s="153"/>
      <c r="E29" s="154"/>
      <c r="F29" s="156"/>
      <c r="G29" s="145">
        <f t="shared" si="0"/>
        <v>0</v>
      </c>
      <c r="H29" s="155"/>
      <c r="I29" s="17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4" x14ac:dyDescent="0.3">
      <c r="A30" s="182"/>
      <c r="B30" s="30" t="s">
        <v>75</v>
      </c>
      <c r="C30" s="153"/>
      <c r="D30" s="153"/>
      <c r="E30" s="154"/>
      <c r="F30" s="156"/>
      <c r="G30" s="145">
        <f t="shared" si="0"/>
        <v>0</v>
      </c>
      <c r="H30" s="155"/>
      <c r="I30" s="17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4" x14ac:dyDescent="0.3">
      <c r="A31" s="182"/>
      <c r="B31" s="30" t="s">
        <v>77</v>
      </c>
      <c r="C31" s="153"/>
      <c r="D31" s="153"/>
      <c r="E31" s="154"/>
      <c r="F31" s="156"/>
      <c r="G31" s="145">
        <f t="shared" si="0"/>
        <v>0</v>
      </c>
      <c r="H31" s="155"/>
      <c r="I31" s="175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4" x14ac:dyDescent="0.3">
      <c r="A32" s="182"/>
      <c r="B32" s="30" t="s">
        <v>79</v>
      </c>
      <c r="C32" s="157"/>
      <c r="D32" s="157"/>
      <c r="E32" s="154"/>
      <c r="F32" s="156"/>
      <c r="G32" s="145">
        <f t="shared" si="0"/>
        <v>0</v>
      </c>
      <c r="H32" s="176"/>
      <c r="I32" s="17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4" x14ac:dyDescent="0.3">
      <c r="A33" s="182"/>
      <c r="B33" s="30" t="s">
        <v>81</v>
      </c>
      <c r="C33" s="153"/>
      <c r="D33" s="157"/>
      <c r="E33" s="154"/>
      <c r="F33" s="156"/>
      <c r="G33" s="145">
        <f t="shared" si="0"/>
        <v>0</v>
      </c>
      <c r="H33" s="176"/>
      <c r="I33" s="177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4" x14ac:dyDescent="0.3">
      <c r="A34" s="182"/>
      <c r="B34" s="30" t="s">
        <v>82</v>
      </c>
      <c r="C34" s="157"/>
      <c r="D34" s="157"/>
      <c r="E34" s="154"/>
      <c r="F34" s="156"/>
      <c r="G34" s="145">
        <f t="shared" si="0"/>
        <v>0</v>
      </c>
      <c r="H34" s="176"/>
      <c r="I34" s="177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4" x14ac:dyDescent="0.3">
      <c r="A35" s="182"/>
      <c r="B35" s="30" t="s">
        <v>83</v>
      </c>
      <c r="C35" s="153"/>
      <c r="D35" s="157"/>
      <c r="E35" s="154"/>
      <c r="F35" s="156"/>
      <c r="G35" s="145">
        <f t="shared" si="0"/>
        <v>0</v>
      </c>
      <c r="H35" s="176"/>
      <c r="I35" s="17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4" x14ac:dyDescent="0.3">
      <c r="A36" s="182"/>
      <c r="B36" s="30" t="s">
        <v>86</v>
      </c>
      <c r="C36" s="157"/>
      <c r="D36" s="157"/>
      <c r="E36" s="154"/>
      <c r="F36" s="156"/>
      <c r="G36" s="145">
        <f t="shared" si="0"/>
        <v>0</v>
      </c>
      <c r="H36" s="176"/>
      <c r="I36" s="17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4" x14ac:dyDescent="0.3">
      <c r="A37" s="182"/>
      <c r="B37" s="30" t="s">
        <v>89</v>
      </c>
      <c r="C37" s="153"/>
      <c r="D37" s="157"/>
      <c r="E37" s="154"/>
      <c r="F37" s="156"/>
      <c r="G37" s="145">
        <f t="shared" si="0"/>
        <v>0</v>
      </c>
      <c r="H37" s="176"/>
      <c r="I37" s="17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4" x14ac:dyDescent="0.3">
      <c r="A38" s="182"/>
      <c r="B38" s="30" t="s">
        <v>96</v>
      </c>
      <c r="C38" s="157"/>
      <c r="D38" s="157"/>
      <c r="E38" s="154"/>
      <c r="F38" s="156"/>
      <c r="G38" s="145">
        <f t="shared" si="0"/>
        <v>0</v>
      </c>
      <c r="H38" s="176"/>
      <c r="I38" s="17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4" x14ac:dyDescent="0.3">
      <c r="A39" s="182"/>
      <c r="B39" s="30" t="s">
        <v>99</v>
      </c>
      <c r="C39" s="153"/>
      <c r="D39" s="157"/>
      <c r="E39" s="154"/>
      <c r="F39" s="156"/>
      <c r="G39" s="145">
        <f t="shared" si="0"/>
        <v>0</v>
      </c>
      <c r="H39" s="176"/>
      <c r="I39" s="17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4" x14ac:dyDescent="0.3">
      <c r="A40" s="182"/>
      <c r="B40" s="30" t="s">
        <v>100</v>
      </c>
      <c r="C40" s="157"/>
      <c r="D40" s="157"/>
      <c r="E40" s="154"/>
      <c r="F40" s="156"/>
      <c r="G40" s="145">
        <f t="shared" si="0"/>
        <v>0</v>
      </c>
      <c r="H40" s="176"/>
      <c r="I40" s="17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4" x14ac:dyDescent="0.3">
      <c r="A41" s="182"/>
      <c r="B41" s="30" t="s">
        <v>103</v>
      </c>
      <c r="C41" s="153"/>
      <c r="D41" s="157"/>
      <c r="E41" s="154"/>
      <c r="F41" s="156"/>
      <c r="G41" s="145">
        <f t="shared" si="0"/>
        <v>0</v>
      </c>
      <c r="H41" s="176"/>
      <c r="I41" s="17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4" x14ac:dyDescent="0.3">
      <c r="A42" s="182"/>
      <c r="B42" s="30" t="s">
        <v>105</v>
      </c>
      <c r="C42" s="157"/>
      <c r="D42" s="157"/>
      <c r="E42" s="154"/>
      <c r="F42" s="156"/>
      <c r="G42" s="145">
        <f t="shared" si="0"/>
        <v>0</v>
      </c>
      <c r="H42" s="176"/>
      <c r="I42" s="17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4" x14ac:dyDescent="0.3">
      <c r="A43" s="182"/>
      <c r="B43" s="30" t="s">
        <v>106</v>
      </c>
      <c r="C43" s="153"/>
      <c r="D43" s="157"/>
      <c r="E43" s="154"/>
      <c r="F43" s="156"/>
      <c r="G43" s="145">
        <f t="shared" si="0"/>
        <v>0</v>
      </c>
      <c r="H43" s="176"/>
      <c r="I43" s="17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4" x14ac:dyDescent="0.3">
      <c r="A44" s="182"/>
      <c r="B44" s="30" t="s">
        <v>108</v>
      </c>
      <c r="C44" s="157"/>
      <c r="D44" s="157"/>
      <c r="E44" s="154"/>
      <c r="F44" s="156"/>
      <c r="G44" s="145">
        <f t="shared" si="0"/>
        <v>0</v>
      </c>
      <c r="H44" s="176"/>
      <c r="I44" s="17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4" x14ac:dyDescent="0.3">
      <c r="A45" s="182"/>
      <c r="B45" s="30" t="s">
        <v>110</v>
      </c>
      <c r="C45" s="153"/>
      <c r="D45" s="157"/>
      <c r="E45" s="154"/>
      <c r="F45" s="156"/>
      <c r="G45" s="145">
        <f t="shared" si="0"/>
        <v>0</v>
      </c>
      <c r="H45" s="176"/>
      <c r="I45" s="17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4" x14ac:dyDescent="0.3">
      <c r="A46" s="183"/>
      <c r="B46" s="46" t="s">
        <v>111</v>
      </c>
      <c r="C46" s="161"/>
      <c r="D46" s="158"/>
      <c r="E46" s="159"/>
      <c r="F46" s="160"/>
      <c r="G46" s="148">
        <f t="shared" si="0"/>
        <v>0</v>
      </c>
      <c r="H46" s="178"/>
      <c r="I46" s="17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4" x14ac:dyDescent="0.3">
      <c r="A47" s="181" t="s">
        <v>494</v>
      </c>
      <c r="B47" s="22" t="s">
        <v>115</v>
      </c>
      <c r="C47" s="162"/>
      <c r="D47" s="153"/>
      <c r="E47" s="154"/>
      <c r="F47" s="156"/>
      <c r="G47" s="145">
        <f t="shared" si="0"/>
        <v>0</v>
      </c>
      <c r="H47" s="155"/>
      <c r="I47" s="17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4" x14ac:dyDescent="0.3">
      <c r="A48" s="182"/>
      <c r="B48" s="30" t="s">
        <v>117</v>
      </c>
      <c r="C48" s="163"/>
      <c r="D48" s="153"/>
      <c r="E48" s="154"/>
      <c r="F48" s="156"/>
      <c r="G48" s="145">
        <f t="shared" si="0"/>
        <v>0</v>
      </c>
      <c r="H48" s="176"/>
      <c r="I48" s="175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4" x14ac:dyDescent="0.3">
      <c r="A49" s="182"/>
      <c r="B49" s="22" t="s">
        <v>121</v>
      </c>
      <c r="C49" s="164"/>
      <c r="D49" s="153"/>
      <c r="E49" s="154"/>
      <c r="F49" s="156"/>
      <c r="G49" s="145">
        <f t="shared" si="0"/>
        <v>0</v>
      </c>
      <c r="H49" s="176"/>
      <c r="I49" s="175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 x14ac:dyDescent="0.3">
      <c r="A50" s="182"/>
      <c r="B50" s="30" t="s">
        <v>125</v>
      </c>
      <c r="C50" s="163"/>
      <c r="D50" s="153"/>
      <c r="E50" s="154"/>
      <c r="F50" s="156"/>
      <c r="G50" s="145">
        <f t="shared" si="0"/>
        <v>0</v>
      </c>
      <c r="H50" s="176"/>
      <c r="I50" s="17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 x14ac:dyDescent="0.3">
      <c r="A51" s="182"/>
      <c r="B51" s="22" t="s">
        <v>130</v>
      </c>
      <c r="C51" s="164"/>
      <c r="D51" s="153"/>
      <c r="E51" s="154"/>
      <c r="F51" s="156"/>
      <c r="G51" s="145">
        <f t="shared" si="0"/>
        <v>0</v>
      </c>
      <c r="H51" s="176"/>
      <c r="I51" s="17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 x14ac:dyDescent="0.3">
      <c r="A52" s="182"/>
      <c r="B52" s="30" t="s">
        <v>132</v>
      </c>
      <c r="C52" s="157"/>
      <c r="D52" s="157"/>
      <c r="E52" s="154"/>
      <c r="F52" s="156"/>
      <c r="G52" s="145">
        <f t="shared" si="0"/>
        <v>0</v>
      </c>
      <c r="H52" s="176"/>
      <c r="I52" s="17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 x14ac:dyDescent="0.3">
      <c r="A53" s="182"/>
      <c r="B53" s="22" t="s">
        <v>134</v>
      </c>
      <c r="C53" s="153"/>
      <c r="D53" s="157"/>
      <c r="E53" s="154"/>
      <c r="F53" s="156"/>
      <c r="G53" s="145">
        <f t="shared" si="0"/>
        <v>0</v>
      </c>
      <c r="H53" s="176"/>
      <c r="I53" s="17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 x14ac:dyDescent="0.3">
      <c r="A54" s="182"/>
      <c r="B54" s="30" t="s">
        <v>136</v>
      </c>
      <c r="C54" s="157"/>
      <c r="D54" s="157"/>
      <c r="E54" s="154"/>
      <c r="F54" s="156"/>
      <c r="G54" s="145">
        <f t="shared" si="0"/>
        <v>0</v>
      </c>
      <c r="H54" s="176"/>
      <c r="I54" s="17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 x14ac:dyDescent="0.3">
      <c r="A55" s="182"/>
      <c r="B55" s="22" t="s">
        <v>138</v>
      </c>
      <c r="C55" s="153"/>
      <c r="D55" s="157"/>
      <c r="E55" s="154"/>
      <c r="F55" s="156"/>
      <c r="G55" s="145">
        <f t="shared" si="0"/>
        <v>0</v>
      </c>
      <c r="H55" s="176"/>
      <c r="I55" s="17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 x14ac:dyDescent="0.3">
      <c r="A56" s="182"/>
      <c r="B56" s="30" t="s">
        <v>140</v>
      </c>
      <c r="C56" s="157"/>
      <c r="D56" s="157"/>
      <c r="E56" s="154"/>
      <c r="F56" s="156"/>
      <c r="G56" s="145">
        <f t="shared" si="0"/>
        <v>0</v>
      </c>
      <c r="H56" s="176"/>
      <c r="I56" s="17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 x14ac:dyDescent="0.3">
      <c r="A57" s="182"/>
      <c r="B57" s="22" t="s">
        <v>142</v>
      </c>
      <c r="C57" s="153"/>
      <c r="D57" s="157"/>
      <c r="E57" s="154"/>
      <c r="F57" s="156"/>
      <c r="G57" s="145">
        <f t="shared" si="0"/>
        <v>0</v>
      </c>
      <c r="H57" s="176"/>
      <c r="I57" s="17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 x14ac:dyDescent="0.3">
      <c r="A58" s="182"/>
      <c r="B58" s="30" t="s">
        <v>143</v>
      </c>
      <c r="C58" s="157"/>
      <c r="D58" s="157"/>
      <c r="E58" s="154"/>
      <c r="F58" s="156"/>
      <c r="G58" s="145">
        <f t="shared" si="0"/>
        <v>0</v>
      </c>
      <c r="H58" s="176"/>
      <c r="I58" s="17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 x14ac:dyDescent="0.3">
      <c r="A59" s="182"/>
      <c r="B59" s="22" t="s">
        <v>144</v>
      </c>
      <c r="C59" s="153"/>
      <c r="D59" s="157"/>
      <c r="E59" s="154"/>
      <c r="F59" s="156"/>
      <c r="G59" s="145">
        <f t="shared" si="0"/>
        <v>0</v>
      </c>
      <c r="H59" s="176"/>
      <c r="I59" s="17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 x14ac:dyDescent="0.3">
      <c r="A60" s="182"/>
      <c r="B60" s="30" t="s">
        <v>145</v>
      </c>
      <c r="C60" s="157"/>
      <c r="D60" s="157"/>
      <c r="E60" s="154"/>
      <c r="F60" s="156"/>
      <c r="G60" s="145">
        <f t="shared" si="0"/>
        <v>0</v>
      </c>
      <c r="H60" s="176"/>
      <c r="I60" s="17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 x14ac:dyDescent="0.3">
      <c r="A61" s="182"/>
      <c r="B61" s="22" t="s">
        <v>146</v>
      </c>
      <c r="C61" s="153"/>
      <c r="D61" s="157"/>
      <c r="E61" s="154"/>
      <c r="F61" s="156"/>
      <c r="G61" s="145">
        <f t="shared" si="0"/>
        <v>0</v>
      </c>
      <c r="H61" s="176"/>
      <c r="I61" s="17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 x14ac:dyDescent="0.3">
      <c r="A62" s="182"/>
      <c r="B62" s="30" t="s">
        <v>147</v>
      </c>
      <c r="C62" s="157"/>
      <c r="D62" s="157"/>
      <c r="E62" s="154"/>
      <c r="F62" s="156"/>
      <c r="G62" s="145">
        <f t="shared" si="0"/>
        <v>0</v>
      </c>
      <c r="H62" s="176"/>
      <c r="I62" s="17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 x14ac:dyDescent="0.3">
      <c r="A63" s="182"/>
      <c r="B63" s="22" t="s">
        <v>149</v>
      </c>
      <c r="C63" s="153"/>
      <c r="D63" s="157"/>
      <c r="E63" s="154"/>
      <c r="F63" s="156"/>
      <c r="G63" s="145">
        <f t="shared" si="0"/>
        <v>0</v>
      </c>
      <c r="H63" s="176"/>
      <c r="I63" s="17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 x14ac:dyDescent="0.3">
      <c r="A64" s="182"/>
      <c r="B64" s="30" t="s">
        <v>150</v>
      </c>
      <c r="C64" s="157"/>
      <c r="D64" s="157"/>
      <c r="E64" s="154"/>
      <c r="F64" s="156"/>
      <c r="G64" s="145">
        <f t="shared" si="0"/>
        <v>0</v>
      </c>
      <c r="H64" s="176"/>
      <c r="I64" s="17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 x14ac:dyDescent="0.3">
      <c r="A65" s="182"/>
      <c r="B65" s="22" t="s">
        <v>151</v>
      </c>
      <c r="C65" s="153"/>
      <c r="D65" s="157"/>
      <c r="E65" s="154"/>
      <c r="F65" s="156"/>
      <c r="G65" s="145">
        <f t="shared" si="0"/>
        <v>0</v>
      </c>
      <c r="H65" s="176"/>
      <c r="I65" s="17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 x14ac:dyDescent="0.3">
      <c r="A66" s="183"/>
      <c r="B66" s="87" t="s">
        <v>152</v>
      </c>
      <c r="C66" s="158"/>
      <c r="D66" s="158"/>
      <c r="E66" s="159"/>
      <c r="F66" s="160"/>
      <c r="G66" s="148">
        <f t="shared" si="0"/>
        <v>0</v>
      </c>
      <c r="H66" s="178"/>
      <c r="I66" s="17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 x14ac:dyDescent="0.3">
      <c r="A67" s="190" t="s">
        <v>153</v>
      </c>
      <c r="B67" s="88" t="s">
        <v>154</v>
      </c>
      <c r="C67" s="153"/>
      <c r="D67" s="153"/>
      <c r="E67" s="154"/>
      <c r="F67" s="156"/>
      <c r="G67" s="145">
        <f t="shared" si="0"/>
        <v>0</v>
      </c>
      <c r="H67" s="155"/>
      <c r="I67" s="175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 x14ac:dyDescent="0.3">
      <c r="A68" s="182"/>
      <c r="B68" s="30" t="s">
        <v>156</v>
      </c>
      <c r="C68" s="157"/>
      <c r="D68" s="157"/>
      <c r="E68" s="154"/>
      <c r="F68" s="156"/>
      <c r="G68" s="145">
        <f t="shared" si="0"/>
        <v>0</v>
      </c>
      <c r="H68" s="176"/>
      <c r="I68" s="17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 x14ac:dyDescent="0.3">
      <c r="A69" s="182"/>
      <c r="B69" s="22" t="s">
        <v>159</v>
      </c>
      <c r="C69" s="153"/>
      <c r="D69" s="157"/>
      <c r="E69" s="154"/>
      <c r="F69" s="156"/>
      <c r="G69" s="145">
        <f t="shared" si="0"/>
        <v>0</v>
      </c>
      <c r="H69" s="176"/>
      <c r="I69" s="17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 x14ac:dyDescent="0.3">
      <c r="A70" s="182"/>
      <c r="B70" s="30" t="s">
        <v>160</v>
      </c>
      <c r="C70" s="157"/>
      <c r="D70" s="157"/>
      <c r="E70" s="154"/>
      <c r="F70" s="156"/>
      <c r="G70" s="145">
        <f t="shared" si="0"/>
        <v>0</v>
      </c>
      <c r="H70" s="176"/>
      <c r="I70" s="17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 x14ac:dyDescent="0.3">
      <c r="A71" s="182"/>
      <c r="B71" s="22" t="s">
        <v>161</v>
      </c>
      <c r="C71" s="153"/>
      <c r="D71" s="157"/>
      <c r="E71" s="154"/>
      <c r="F71" s="156"/>
      <c r="G71" s="145">
        <f t="shared" si="0"/>
        <v>0</v>
      </c>
      <c r="H71" s="176"/>
      <c r="I71" s="17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 x14ac:dyDescent="0.3">
      <c r="A72" s="182"/>
      <c r="B72" s="30" t="s">
        <v>163</v>
      </c>
      <c r="C72" s="157"/>
      <c r="D72" s="157"/>
      <c r="E72" s="154"/>
      <c r="F72" s="156"/>
      <c r="G72" s="145">
        <f t="shared" si="0"/>
        <v>0</v>
      </c>
      <c r="H72" s="176"/>
      <c r="I72" s="17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 x14ac:dyDescent="0.3">
      <c r="A73" s="182"/>
      <c r="B73" s="22" t="s">
        <v>164</v>
      </c>
      <c r="C73" s="153"/>
      <c r="D73" s="157"/>
      <c r="E73" s="154"/>
      <c r="F73" s="156"/>
      <c r="G73" s="145">
        <f t="shared" si="0"/>
        <v>0</v>
      </c>
      <c r="H73" s="176"/>
      <c r="I73" s="17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 x14ac:dyDescent="0.3">
      <c r="A74" s="182"/>
      <c r="B74" s="30" t="s">
        <v>165</v>
      </c>
      <c r="C74" s="157"/>
      <c r="D74" s="157"/>
      <c r="E74" s="154"/>
      <c r="F74" s="156"/>
      <c r="G74" s="145">
        <f t="shared" si="0"/>
        <v>0</v>
      </c>
      <c r="H74" s="176"/>
      <c r="I74" s="17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 x14ac:dyDescent="0.3">
      <c r="A75" s="182"/>
      <c r="B75" s="22" t="s">
        <v>166</v>
      </c>
      <c r="C75" s="153"/>
      <c r="D75" s="157"/>
      <c r="E75" s="154"/>
      <c r="F75" s="156"/>
      <c r="G75" s="145">
        <f t="shared" si="0"/>
        <v>0</v>
      </c>
      <c r="H75" s="176"/>
      <c r="I75" s="17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 x14ac:dyDescent="0.3">
      <c r="A76" s="182"/>
      <c r="B76" s="30" t="s">
        <v>167</v>
      </c>
      <c r="C76" s="157"/>
      <c r="D76" s="157"/>
      <c r="E76" s="154"/>
      <c r="F76" s="156"/>
      <c r="G76" s="145">
        <f t="shared" si="0"/>
        <v>0</v>
      </c>
      <c r="H76" s="176"/>
      <c r="I76" s="17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 x14ac:dyDescent="0.3">
      <c r="A77" s="182"/>
      <c r="B77" s="22" t="s">
        <v>168</v>
      </c>
      <c r="C77" s="153"/>
      <c r="D77" s="157"/>
      <c r="E77" s="154"/>
      <c r="F77" s="156"/>
      <c r="G77" s="145">
        <f t="shared" si="0"/>
        <v>0</v>
      </c>
      <c r="H77" s="176"/>
      <c r="I77" s="17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 x14ac:dyDescent="0.3">
      <c r="A78" s="182"/>
      <c r="B78" s="30" t="s">
        <v>170</v>
      </c>
      <c r="C78" s="157"/>
      <c r="D78" s="157"/>
      <c r="E78" s="154"/>
      <c r="F78" s="156"/>
      <c r="G78" s="145">
        <f t="shared" si="0"/>
        <v>0</v>
      </c>
      <c r="H78" s="176"/>
      <c r="I78" s="17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 x14ac:dyDescent="0.3">
      <c r="A79" s="182"/>
      <c r="B79" s="22" t="s">
        <v>171</v>
      </c>
      <c r="C79" s="153"/>
      <c r="D79" s="157"/>
      <c r="E79" s="154"/>
      <c r="F79" s="156"/>
      <c r="G79" s="145">
        <f t="shared" si="0"/>
        <v>0</v>
      </c>
      <c r="H79" s="176"/>
      <c r="I79" s="17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 x14ac:dyDescent="0.3">
      <c r="A80" s="182"/>
      <c r="B80" s="30" t="s">
        <v>173</v>
      </c>
      <c r="C80" s="157"/>
      <c r="D80" s="157"/>
      <c r="E80" s="154"/>
      <c r="F80" s="156"/>
      <c r="G80" s="145">
        <f t="shared" si="0"/>
        <v>0</v>
      </c>
      <c r="H80" s="176"/>
      <c r="I80" s="17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 x14ac:dyDescent="0.3">
      <c r="A81" s="182"/>
      <c r="B81" s="22" t="s">
        <v>174</v>
      </c>
      <c r="C81" s="153"/>
      <c r="D81" s="157"/>
      <c r="E81" s="154"/>
      <c r="F81" s="156"/>
      <c r="G81" s="145">
        <f t="shared" si="0"/>
        <v>0</v>
      </c>
      <c r="H81" s="176"/>
      <c r="I81" s="17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 x14ac:dyDescent="0.3">
      <c r="A82" s="182"/>
      <c r="B82" s="30" t="s">
        <v>175</v>
      </c>
      <c r="C82" s="157"/>
      <c r="D82" s="157"/>
      <c r="E82" s="154"/>
      <c r="F82" s="156"/>
      <c r="G82" s="145">
        <f t="shared" si="0"/>
        <v>0</v>
      </c>
      <c r="H82" s="176"/>
      <c r="I82" s="17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 x14ac:dyDescent="0.3">
      <c r="A83" s="182"/>
      <c r="B83" s="22" t="s">
        <v>176</v>
      </c>
      <c r="C83" s="153"/>
      <c r="D83" s="157"/>
      <c r="E83" s="154"/>
      <c r="F83" s="156"/>
      <c r="G83" s="145">
        <f t="shared" si="0"/>
        <v>0</v>
      </c>
      <c r="H83" s="176"/>
      <c r="I83" s="17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 x14ac:dyDescent="0.3">
      <c r="A84" s="182"/>
      <c r="B84" s="30" t="s">
        <v>177</v>
      </c>
      <c r="C84" s="157"/>
      <c r="D84" s="157"/>
      <c r="E84" s="154"/>
      <c r="F84" s="156"/>
      <c r="G84" s="145">
        <f t="shared" si="0"/>
        <v>0</v>
      </c>
      <c r="H84" s="176"/>
      <c r="I84" s="17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 x14ac:dyDescent="0.3">
      <c r="A85" s="182"/>
      <c r="B85" s="22" t="s">
        <v>178</v>
      </c>
      <c r="C85" s="153"/>
      <c r="D85" s="157"/>
      <c r="E85" s="154"/>
      <c r="F85" s="156"/>
      <c r="G85" s="145">
        <f t="shared" si="0"/>
        <v>0</v>
      </c>
      <c r="H85" s="176"/>
      <c r="I85" s="17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 x14ac:dyDescent="0.3">
      <c r="A86" s="183"/>
      <c r="B86" s="87" t="s">
        <v>179</v>
      </c>
      <c r="C86" s="158"/>
      <c r="D86" s="158"/>
      <c r="E86" s="159"/>
      <c r="F86" s="160"/>
      <c r="G86" s="148">
        <f t="shared" si="0"/>
        <v>0</v>
      </c>
      <c r="H86" s="178"/>
      <c r="I86" s="17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 x14ac:dyDescent="0.3">
      <c r="A87" s="181" t="s">
        <v>495</v>
      </c>
      <c r="B87" s="88" t="s">
        <v>180</v>
      </c>
      <c r="C87" s="153"/>
      <c r="D87" s="153"/>
      <c r="E87" s="154"/>
      <c r="F87" s="156"/>
      <c r="G87" s="145">
        <f t="shared" si="0"/>
        <v>0</v>
      </c>
      <c r="H87" s="155"/>
      <c r="I87" s="175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 x14ac:dyDescent="0.3">
      <c r="A88" s="182"/>
      <c r="B88" s="30" t="s">
        <v>182</v>
      </c>
      <c r="C88" s="157"/>
      <c r="D88" s="157"/>
      <c r="E88" s="154"/>
      <c r="F88" s="156"/>
      <c r="G88" s="145">
        <f t="shared" si="0"/>
        <v>0</v>
      </c>
      <c r="H88" s="176"/>
      <c r="I88" s="17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 x14ac:dyDescent="0.3">
      <c r="A89" s="182"/>
      <c r="B89" s="30" t="s">
        <v>183</v>
      </c>
      <c r="C89" s="153"/>
      <c r="D89" s="157"/>
      <c r="E89" s="154"/>
      <c r="F89" s="156"/>
      <c r="G89" s="145">
        <f t="shared" si="0"/>
        <v>0</v>
      </c>
      <c r="H89" s="176"/>
      <c r="I89" s="17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 x14ac:dyDescent="0.3">
      <c r="A90" s="182"/>
      <c r="B90" s="22" t="s">
        <v>185</v>
      </c>
      <c r="C90" s="157"/>
      <c r="D90" s="157"/>
      <c r="E90" s="154"/>
      <c r="F90" s="156"/>
      <c r="G90" s="145">
        <f t="shared" si="0"/>
        <v>0</v>
      </c>
      <c r="H90" s="176"/>
      <c r="I90" s="17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 x14ac:dyDescent="0.3">
      <c r="A91" s="182"/>
      <c r="B91" s="30" t="s">
        <v>186</v>
      </c>
      <c r="C91" s="153"/>
      <c r="D91" s="157"/>
      <c r="E91" s="154"/>
      <c r="F91" s="156"/>
      <c r="G91" s="145">
        <f t="shared" si="0"/>
        <v>0</v>
      </c>
      <c r="H91" s="176"/>
      <c r="I91" s="17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 x14ac:dyDescent="0.3">
      <c r="A92" s="182"/>
      <c r="B92" s="30" t="s">
        <v>187</v>
      </c>
      <c r="C92" s="157"/>
      <c r="D92" s="157"/>
      <c r="E92" s="154"/>
      <c r="F92" s="156"/>
      <c r="G92" s="145">
        <f t="shared" si="0"/>
        <v>0</v>
      </c>
      <c r="H92" s="176"/>
      <c r="I92" s="17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 x14ac:dyDescent="0.3">
      <c r="A93" s="182"/>
      <c r="B93" s="22" t="s">
        <v>188</v>
      </c>
      <c r="C93" s="153"/>
      <c r="D93" s="157"/>
      <c r="E93" s="154"/>
      <c r="F93" s="156"/>
      <c r="G93" s="145">
        <f t="shared" si="0"/>
        <v>0</v>
      </c>
      <c r="H93" s="176"/>
      <c r="I93" s="17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 x14ac:dyDescent="0.3">
      <c r="A94" s="182"/>
      <c r="B94" s="30" t="s">
        <v>189</v>
      </c>
      <c r="C94" s="157"/>
      <c r="D94" s="157"/>
      <c r="E94" s="154"/>
      <c r="F94" s="156"/>
      <c r="G94" s="145">
        <f t="shared" si="0"/>
        <v>0</v>
      </c>
      <c r="H94" s="176"/>
      <c r="I94" s="17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 x14ac:dyDescent="0.3">
      <c r="A95" s="182"/>
      <c r="B95" s="30" t="s">
        <v>190</v>
      </c>
      <c r="C95" s="153"/>
      <c r="D95" s="157"/>
      <c r="E95" s="154"/>
      <c r="F95" s="156"/>
      <c r="G95" s="145">
        <f t="shared" si="0"/>
        <v>0</v>
      </c>
      <c r="H95" s="176"/>
      <c r="I95" s="17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 x14ac:dyDescent="0.3">
      <c r="A96" s="182"/>
      <c r="B96" s="22" t="s">
        <v>192</v>
      </c>
      <c r="C96" s="157"/>
      <c r="D96" s="157"/>
      <c r="E96" s="154"/>
      <c r="F96" s="156"/>
      <c r="G96" s="145">
        <f t="shared" si="0"/>
        <v>0</v>
      </c>
      <c r="H96" s="176"/>
      <c r="I96" s="17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 x14ac:dyDescent="0.3">
      <c r="A97" s="182"/>
      <c r="B97" s="30" t="s">
        <v>193</v>
      </c>
      <c r="C97" s="153"/>
      <c r="D97" s="157"/>
      <c r="E97" s="154"/>
      <c r="F97" s="156"/>
      <c r="G97" s="145">
        <f t="shared" si="0"/>
        <v>0</v>
      </c>
      <c r="H97" s="176"/>
      <c r="I97" s="17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 x14ac:dyDescent="0.3">
      <c r="A98" s="182"/>
      <c r="B98" s="30" t="s">
        <v>194</v>
      </c>
      <c r="C98" s="157"/>
      <c r="D98" s="157"/>
      <c r="E98" s="154"/>
      <c r="F98" s="156"/>
      <c r="G98" s="145">
        <f t="shared" si="0"/>
        <v>0</v>
      </c>
      <c r="H98" s="176"/>
      <c r="I98" s="17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 x14ac:dyDescent="0.3">
      <c r="A99" s="182"/>
      <c r="B99" s="22" t="s">
        <v>196</v>
      </c>
      <c r="C99" s="153"/>
      <c r="D99" s="157"/>
      <c r="E99" s="154"/>
      <c r="F99" s="156"/>
      <c r="G99" s="145">
        <f t="shared" si="0"/>
        <v>0</v>
      </c>
      <c r="H99" s="176"/>
      <c r="I99" s="17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 x14ac:dyDescent="0.3">
      <c r="A100" s="182"/>
      <c r="B100" s="30" t="s">
        <v>198</v>
      </c>
      <c r="C100" s="157"/>
      <c r="D100" s="157"/>
      <c r="E100" s="154"/>
      <c r="F100" s="156"/>
      <c r="G100" s="145">
        <f t="shared" si="0"/>
        <v>0</v>
      </c>
      <c r="H100" s="176"/>
      <c r="I100" s="17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4" x14ac:dyDescent="0.3">
      <c r="A101" s="182"/>
      <c r="B101" s="30" t="s">
        <v>199</v>
      </c>
      <c r="C101" s="153"/>
      <c r="D101" s="157"/>
      <c r="E101" s="154"/>
      <c r="F101" s="156"/>
      <c r="G101" s="145">
        <f t="shared" si="0"/>
        <v>0</v>
      </c>
      <c r="H101" s="176"/>
      <c r="I101" s="17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4" x14ac:dyDescent="0.3">
      <c r="A102" s="182"/>
      <c r="B102" s="22" t="s">
        <v>200</v>
      </c>
      <c r="C102" s="157"/>
      <c r="D102" s="157"/>
      <c r="E102" s="154"/>
      <c r="F102" s="156"/>
      <c r="G102" s="145">
        <f t="shared" si="0"/>
        <v>0</v>
      </c>
      <c r="H102" s="176"/>
      <c r="I102" s="17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4" x14ac:dyDescent="0.3">
      <c r="A103" s="182"/>
      <c r="B103" s="30" t="s">
        <v>201</v>
      </c>
      <c r="C103" s="153"/>
      <c r="D103" s="157"/>
      <c r="E103" s="154"/>
      <c r="F103" s="156"/>
      <c r="G103" s="145">
        <f t="shared" si="0"/>
        <v>0</v>
      </c>
      <c r="H103" s="176"/>
      <c r="I103" s="17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4" x14ac:dyDescent="0.3">
      <c r="A104" s="182"/>
      <c r="B104" s="30" t="s">
        <v>202</v>
      </c>
      <c r="C104" s="157"/>
      <c r="D104" s="157"/>
      <c r="E104" s="154"/>
      <c r="F104" s="156"/>
      <c r="G104" s="145">
        <f t="shared" si="0"/>
        <v>0</v>
      </c>
      <c r="H104" s="176"/>
      <c r="I104" s="17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4" x14ac:dyDescent="0.3">
      <c r="A105" s="182"/>
      <c r="B105" s="22" t="s">
        <v>203</v>
      </c>
      <c r="C105" s="153"/>
      <c r="D105" s="157"/>
      <c r="E105" s="154"/>
      <c r="F105" s="156"/>
      <c r="G105" s="145">
        <f t="shared" si="0"/>
        <v>0</v>
      </c>
      <c r="H105" s="176"/>
      <c r="I105" s="17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4" x14ac:dyDescent="0.3">
      <c r="A106" s="183"/>
      <c r="B106" s="87" t="s">
        <v>204</v>
      </c>
      <c r="C106" s="158"/>
      <c r="D106" s="158"/>
      <c r="E106" s="159"/>
      <c r="F106" s="160"/>
      <c r="G106" s="146">
        <f t="shared" si="0"/>
        <v>0</v>
      </c>
      <c r="H106" s="178"/>
      <c r="I106" s="17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4" x14ac:dyDescent="0.3">
      <c r="A107" s="181" t="s">
        <v>496</v>
      </c>
      <c r="B107" s="88" t="s">
        <v>205</v>
      </c>
      <c r="C107" s="153"/>
      <c r="D107" s="153"/>
      <c r="E107" s="154"/>
      <c r="F107" s="156"/>
      <c r="G107" s="147">
        <f t="shared" si="0"/>
        <v>0</v>
      </c>
      <c r="H107" s="155"/>
      <c r="I107" s="175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4" x14ac:dyDescent="0.3">
      <c r="A108" s="182"/>
      <c r="B108" s="30" t="s">
        <v>206</v>
      </c>
      <c r="C108" s="157"/>
      <c r="D108" s="153"/>
      <c r="E108" s="154"/>
      <c r="F108" s="156"/>
      <c r="G108" s="145">
        <f t="shared" si="0"/>
        <v>0</v>
      </c>
      <c r="H108" s="176"/>
      <c r="I108" s="175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4" x14ac:dyDescent="0.3">
      <c r="A109" s="182"/>
      <c r="B109" s="22" t="s">
        <v>207</v>
      </c>
      <c r="C109" s="153"/>
      <c r="D109" s="157"/>
      <c r="E109" s="154"/>
      <c r="F109" s="156"/>
      <c r="G109" s="145">
        <f t="shared" si="0"/>
        <v>0</v>
      </c>
      <c r="H109" s="176"/>
      <c r="I109" s="175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4" x14ac:dyDescent="0.3">
      <c r="A110" s="182"/>
      <c r="B110" s="30" t="s">
        <v>208</v>
      </c>
      <c r="C110" s="157"/>
      <c r="D110" s="157"/>
      <c r="E110" s="154"/>
      <c r="F110" s="156"/>
      <c r="G110" s="145">
        <f t="shared" si="0"/>
        <v>0</v>
      </c>
      <c r="H110" s="176"/>
      <c r="I110" s="17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4" x14ac:dyDescent="0.3">
      <c r="A111" s="182"/>
      <c r="B111" s="22" t="s">
        <v>209</v>
      </c>
      <c r="C111" s="153"/>
      <c r="D111" s="157"/>
      <c r="E111" s="154"/>
      <c r="F111" s="156"/>
      <c r="G111" s="145">
        <f t="shared" si="0"/>
        <v>0</v>
      </c>
      <c r="H111" s="176"/>
      <c r="I111" s="17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4" x14ac:dyDescent="0.3">
      <c r="A112" s="182"/>
      <c r="B112" s="30" t="s">
        <v>210</v>
      </c>
      <c r="C112" s="157"/>
      <c r="D112" s="157"/>
      <c r="E112" s="154"/>
      <c r="F112" s="156"/>
      <c r="G112" s="145">
        <f t="shared" si="0"/>
        <v>0</v>
      </c>
      <c r="H112" s="176"/>
      <c r="I112" s="17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4" x14ac:dyDescent="0.3">
      <c r="A113" s="182"/>
      <c r="B113" s="22" t="s">
        <v>212</v>
      </c>
      <c r="C113" s="153"/>
      <c r="D113" s="157"/>
      <c r="E113" s="154"/>
      <c r="F113" s="156"/>
      <c r="G113" s="145">
        <f t="shared" si="0"/>
        <v>0</v>
      </c>
      <c r="H113" s="176"/>
      <c r="I113" s="17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4" x14ac:dyDescent="0.3">
      <c r="A114" s="182"/>
      <c r="B114" s="30" t="s">
        <v>213</v>
      </c>
      <c r="C114" s="157"/>
      <c r="D114" s="157"/>
      <c r="E114" s="154"/>
      <c r="F114" s="156"/>
      <c r="G114" s="145">
        <f t="shared" si="0"/>
        <v>0</v>
      </c>
      <c r="H114" s="176"/>
      <c r="I114" s="17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4" x14ac:dyDescent="0.3">
      <c r="A115" s="182"/>
      <c r="B115" s="22" t="s">
        <v>215</v>
      </c>
      <c r="C115" s="153"/>
      <c r="D115" s="157"/>
      <c r="E115" s="154"/>
      <c r="F115" s="156"/>
      <c r="G115" s="145">
        <f t="shared" si="0"/>
        <v>0</v>
      </c>
      <c r="H115" s="176"/>
      <c r="I115" s="17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4" x14ac:dyDescent="0.3">
      <c r="A116" s="182"/>
      <c r="B116" s="30" t="s">
        <v>216</v>
      </c>
      <c r="C116" s="157"/>
      <c r="D116" s="157"/>
      <c r="E116" s="154"/>
      <c r="F116" s="156"/>
      <c r="G116" s="145">
        <f t="shared" si="0"/>
        <v>0</v>
      </c>
      <c r="H116" s="176"/>
      <c r="I116" s="17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4" x14ac:dyDescent="0.3">
      <c r="A117" s="182"/>
      <c r="B117" s="22" t="s">
        <v>217</v>
      </c>
      <c r="C117" s="153"/>
      <c r="D117" s="157"/>
      <c r="E117" s="154"/>
      <c r="F117" s="156"/>
      <c r="G117" s="145">
        <f t="shared" si="0"/>
        <v>0</v>
      </c>
      <c r="H117" s="176"/>
      <c r="I117" s="17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4" x14ac:dyDescent="0.3">
      <c r="A118" s="182"/>
      <c r="B118" s="30" t="s">
        <v>218</v>
      </c>
      <c r="C118" s="157"/>
      <c r="D118" s="157"/>
      <c r="E118" s="154"/>
      <c r="F118" s="156"/>
      <c r="G118" s="145">
        <f t="shared" si="0"/>
        <v>0</v>
      </c>
      <c r="H118" s="176"/>
      <c r="I118" s="17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4" x14ac:dyDescent="0.3">
      <c r="A119" s="182"/>
      <c r="B119" s="22" t="s">
        <v>219</v>
      </c>
      <c r="C119" s="153"/>
      <c r="D119" s="157"/>
      <c r="E119" s="154"/>
      <c r="F119" s="156"/>
      <c r="G119" s="145">
        <f t="shared" si="0"/>
        <v>0</v>
      </c>
      <c r="H119" s="176"/>
      <c r="I119" s="17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4" x14ac:dyDescent="0.3">
      <c r="A120" s="182"/>
      <c r="B120" s="30" t="s">
        <v>220</v>
      </c>
      <c r="C120" s="157"/>
      <c r="D120" s="157"/>
      <c r="E120" s="154"/>
      <c r="F120" s="156"/>
      <c r="G120" s="145">
        <f t="shared" si="0"/>
        <v>0</v>
      </c>
      <c r="H120" s="176"/>
      <c r="I120" s="17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4" x14ac:dyDescent="0.3">
      <c r="A121" s="182"/>
      <c r="B121" s="22" t="s">
        <v>221</v>
      </c>
      <c r="C121" s="153"/>
      <c r="D121" s="157"/>
      <c r="E121" s="154"/>
      <c r="F121" s="156"/>
      <c r="G121" s="145">
        <f t="shared" si="0"/>
        <v>0</v>
      </c>
      <c r="H121" s="176"/>
      <c r="I121" s="17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4" x14ac:dyDescent="0.3">
      <c r="A122" s="182"/>
      <c r="B122" s="30" t="s">
        <v>222</v>
      </c>
      <c r="C122" s="157"/>
      <c r="D122" s="157"/>
      <c r="E122" s="154"/>
      <c r="F122" s="156"/>
      <c r="G122" s="145">
        <f t="shared" si="0"/>
        <v>0</v>
      </c>
      <c r="H122" s="176"/>
      <c r="I122" s="17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4" x14ac:dyDescent="0.3">
      <c r="A123" s="182"/>
      <c r="B123" s="22" t="s">
        <v>223</v>
      </c>
      <c r="C123" s="153"/>
      <c r="D123" s="157"/>
      <c r="E123" s="154"/>
      <c r="F123" s="156"/>
      <c r="G123" s="145">
        <f t="shared" si="0"/>
        <v>0</v>
      </c>
      <c r="H123" s="176"/>
      <c r="I123" s="17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4" x14ac:dyDescent="0.3">
      <c r="A124" s="182"/>
      <c r="B124" s="30" t="s">
        <v>224</v>
      </c>
      <c r="C124" s="157"/>
      <c r="D124" s="157"/>
      <c r="E124" s="154"/>
      <c r="F124" s="156"/>
      <c r="G124" s="145">
        <f t="shared" si="0"/>
        <v>0</v>
      </c>
      <c r="H124" s="176"/>
      <c r="I124" s="17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4" x14ac:dyDescent="0.3">
      <c r="A125" s="182"/>
      <c r="B125" s="22" t="s">
        <v>225</v>
      </c>
      <c r="C125" s="153"/>
      <c r="D125" s="157"/>
      <c r="E125" s="154"/>
      <c r="F125" s="156"/>
      <c r="G125" s="145">
        <f t="shared" si="0"/>
        <v>0</v>
      </c>
      <c r="H125" s="176"/>
      <c r="I125" s="17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4" x14ac:dyDescent="0.3">
      <c r="A126" s="183"/>
      <c r="B126" s="46" t="s">
        <v>226</v>
      </c>
      <c r="C126" s="158"/>
      <c r="D126" s="158"/>
      <c r="E126" s="159"/>
      <c r="F126" s="160"/>
      <c r="G126" s="146">
        <f t="shared" si="0"/>
        <v>0</v>
      </c>
      <c r="H126" s="178"/>
      <c r="I126" s="17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4" x14ac:dyDescent="0.3">
      <c r="A127" s="181" t="s">
        <v>497</v>
      </c>
      <c r="B127" s="22" t="s">
        <v>227</v>
      </c>
      <c r="C127" s="153"/>
      <c r="D127" s="153"/>
      <c r="E127" s="154"/>
      <c r="F127" s="156"/>
      <c r="G127" s="147">
        <f t="shared" si="0"/>
        <v>0</v>
      </c>
      <c r="H127" s="155"/>
      <c r="I127" s="17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4" x14ac:dyDescent="0.3">
      <c r="A128" s="182"/>
      <c r="B128" s="30" t="s">
        <v>229</v>
      </c>
      <c r="C128" s="157"/>
      <c r="D128" s="153"/>
      <c r="E128" s="154"/>
      <c r="F128" s="156"/>
      <c r="G128" s="145">
        <f t="shared" si="0"/>
        <v>0</v>
      </c>
      <c r="H128" s="176"/>
      <c r="I128" s="17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4" x14ac:dyDescent="0.3">
      <c r="A129" s="182"/>
      <c r="B129" s="22" t="s">
        <v>230</v>
      </c>
      <c r="C129" s="153"/>
      <c r="D129" s="153"/>
      <c r="E129" s="154"/>
      <c r="F129" s="156"/>
      <c r="G129" s="145">
        <f t="shared" si="0"/>
        <v>0</v>
      </c>
      <c r="H129" s="176"/>
      <c r="I129" s="17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4" x14ac:dyDescent="0.3">
      <c r="A130" s="182"/>
      <c r="B130" s="30" t="s">
        <v>231</v>
      </c>
      <c r="C130" s="157"/>
      <c r="D130" s="153"/>
      <c r="E130" s="154"/>
      <c r="F130" s="156"/>
      <c r="G130" s="145">
        <f t="shared" si="0"/>
        <v>0</v>
      </c>
      <c r="H130" s="176"/>
      <c r="I130" s="17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4" x14ac:dyDescent="0.3">
      <c r="A131" s="182"/>
      <c r="B131" s="22" t="s">
        <v>232</v>
      </c>
      <c r="C131" s="153"/>
      <c r="D131" s="153"/>
      <c r="E131" s="154"/>
      <c r="F131" s="156"/>
      <c r="G131" s="145">
        <f t="shared" si="0"/>
        <v>0</v>
      </c>
      <c r="H131" s="176"/>
      <c r="I131" s="17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4" x14ac:dyDescent="0.3">
      <c r="A132" s="182"/>
      <c r="B132" s="30" t="s">
        <v>233</v>
      </c>
      <c r="C132" s="157"/>
      <c r="D132" s="157"/>
      <c r="E132" s="154"/>
      <c r="F132" s="156"/>
      <c r="G132" s="145">
        <f t="shared" si="0"/>
        <v>0</v>
      </c>
      <c r="H132" s="176"/>
      <c r="I132" s="17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4" x14ac:dyDescent="0.3">
      <c r="A133" s="182"/>
      <c r="B133" s="22" t="s">
        <v>234</v>
      </c>
      <c r="C133" s="153"/>
      <c r="D133" s="157"/>
      <c r="E133" s="154"/>
      <c r="F133" s="156"/>
      <c r="G133" s="145">
        <f t="shared" si="0"/>
        <v>0</v>
      </c>
      <c r="H133" s="176"/>
      <c r="I133" s="17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4" x14ac:dyDescent="0.3">
      <c r="A134" s="182"/>
      <c r="B134" s="30" t="s">
        <v>235</v>
      </c>
      <c r="C134" s="157"/>
      <c r="D134" s="157"/>
      <c r="E134" s="154"/>
      <c r="F134" s="156"/>
      <c r="G134" s="145">
        <f t="shared" si="0"/>
        <v>0</v>
      </c>
      <c r="H134" s="176"/>
      <c r="I134" s="17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4" x14ac:dyDescent="0.3">
      <c r="A135" s="182"/>
      <c r="B135" s="22" t="s">
        <v>236</v>
      </c>
      <c r="C135" s="153"/>
      <c r="D135" s="157"/>
      <c r="E135" s="154"/>
      <c r="F135" s="156"/>
      <c r="G135" s="145">
        <f t="shared" si="0"/>
        <v>0</v>
      </c>
      <c r="H135" s="176"/>
      <c r="I135" s="17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4" x14ac:dyDescent="0.3">
      <c r="A136" s="182"/>
      <c r="B136" s="30" t="s">
        <v>237</v>
      </c>
      <c r="C136" s="157"/>
      <c r="D136" s="157"/>
      <c r="E136" s="154"/>
      <c r="F136" s="156"/>
      <c r="G136" s="145">
        <f t="shared" si="0"/>
        <v>0</v>
      </c>
      <c r="H136" s="176"/>
      <c r="I136" s="17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4" x14ac:dyDescent="0.3">
      <c r="A137" s="182"/>
      <c r="B137" s="22" t="s">
        <v>238</v>
      </c>
      <c r="C137" s="153"/>
      <c r="D137" s="157"/>
      <c r="E137" s="154"/>
      <c r="F137" s="156"/>
      <c r="G137" s="145">
        <f t="shared" si="0"/>
        <v>0</v>
      </c>
      <c r="H137" s="176"/>
      <c r="I137" s="17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 x14ac:dyDescent="0.3">
      <c r="A138" s="182"/>
      <c r="B138" s="30" t="s">
        <v>239</v>
      </c>
      <c r="C138" s="157"/>
      <c r="D138" s="157"/>
      <c r="E138" s="154"/>
      <c r="F138" s="156"/>
      <c r="G138" s="145">
        <f t="shared" si="0"/>
        <v>0</v>
      </c>
      <c r="H138" s="176"/>
      <c r="I138" s="17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 x14ac:dyDescent="0.3">
      <c r="A139" s="182"/>
      <c r="B139" s="22" t="s">
        <v>240</v>
      </c>
      <c r="C139" s="153"/>
      <c r="D139" s="157"/>
      <c r="E139" s="154"/>
      <c r="F139" s="156"/>
      <c r="G139" s="145">
        <f t="shared" si="0"/>
        <v>0</v>
      </c>
      <c r="H139" s="176"/>
      <c r="I139" s="17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 x14ac:dyDescent="0.3">
      <c r="A140" s="182"/>
      <c r="B140" s="30" t="s">
        <v>241</v>
      </c>
      <c r="C140" s="157"/>
      <c r="D140" s="157"/>
      <c r="E140" s="154"/>
      <c r="F140" s="156"/>
      <c r="G140" s="145">
        <f t="shared" si="0"/>
        <v>0</v>
      </c>
      <c r="H140" s="176"/>
      <c r="I140" s="17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 x14ac:dyDescent="0.3">
      <c r="A141" s="182"/>
      <c r="B141" s="22" t="s">
        <v>242</v>
      </c>
      <c r="C141" s="153"/>
      <c r="D141" s="157"/>
      <c r="E141" s="154"/>
      <c r="F141" s="156"/>
      <c r="G141" s="145">
        <f t="shared" si="0"/>
        <v>0</v>
      </c>
      <c r="H141" s="176"/>
      <c r="I141" s="17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 x14ac:dyDescent="0.3">
      <c r="A142" s="182"/>
      <c r="B142" s="30" t="s">
        <v>244</v>
      </c>
      <c r="C142" s="157"/>
      <c r="D142" s="157"/>
      <c r="E142" s="154"/>
      <c r="F142" s="156"/>
      <c r="G142" s="145">
        <f t="shared" si="0"/>
        <v>0</v>
      </c>
      <c r="H142" s="176"/>
      <c r="I142" s="17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 x14ac:dyDescent="0.3">
      <c r="A143" s="182"/>
      <c r="B143" s="22" t="s">
        <v>245</v>
      </c>
      <c r="C143" s="153"/>
      <c r="D143" s="157"/>
      <c r="E143" s="154"/>
      <c r="F143" s="156"/>
      <c r="G143" s="145">
        <f t="shared" si="0"/>
        <v>0</v>
      </c>
      <c r="H143" s="176"/>
      <c r="I143" s="17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 x14ac:dyDescent="0.3">
      <c r="A144" s="182"/>
      <c r="B144" s="30" t="s">
        <v>246</v>
      </c>
      <c r="C144" s="157"/>
      <c r="D144" s="157"/>
      <c r="E144" s="154"/>
      <c r="F144" s="156"/>
      <c r="G144" s="145">
        <f t="shared" si="0"/>
        <v>0</v>
      </c>
      <c r="H144" s="176"/>
      <c r="I144" s="17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 x14ac:dyDescent="0.3">
      <c r="A145" s="182"/>
      <c r="B145" s="22" t="s">
        <v>247</v>
      </c>
      <c r="C145" s="153"/>
      <c r="D145" s="157"/>
      <c r="E145" s="154"/>
      <c r="F145" s="156"/>
      <c r="G145" s="145">
        <f t="shared" si="0"/>
        <v>0</v>
      </c>
      <c r="H145" s="176"/>
      <c r="I145" s="17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 x14ac:dyDescent="0.3">
      <c r="A146" s="183"/>
      <c r="B146" s="46" t="s">
        <v>248</v>
      </c>
      <c r="C146" s="158"/>
      <c r="D146" s="158"/>
      <c r="E146" s="159"/>
      <c r="F146" s="160"/>
      <c r="G146" s="148">
        <f>E146*F146</f>
        <v>0</v>
      </c>
      <c r="H146" s="178"/>
      <c r="I146" s="17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 x14ac:dyDescent="0.3">
      <c r="A147" s="181" t="s">
        <v>498</v>
      </c>
      <c r="B147" s="22" t="s">
        <v>249</v>
      </c>
      <c r="C147" s="153"/>
      <c r="D147" s="153"/>
      <c r="E147" s="154"/>
      <c r="F147" s="156"/>
      <c r="G147" s="149">
        <f>E147*F147</f>
        <v>0</v>
      </c>
      <c r="H147" s="179"/>
      <c r="I147" s="175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 x14ac:dyDescent="0.3">
      <c r="A148" s="182"/>
      <c r="B148" s="30" t="s">
        <v>250</v>
      </c>
      <c r="C148" s="153"/>
      <c r="D148" s="153"/>
      <c r="E148" s="154"/>
      <c r="F148" s="156"/>
      <c r="G148" s="149">
        <f>E148*F148</f>
        <v>0</v>
      </c>
      <c r="H148" s="180"/>
      <c r="I148" s="175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 x14ac:dyDescent="0.3">
      <c r="A149" s="182"/>
      <c r="B149" s="22" t="s">
        <v>251</v>
      </c>
      <c r="C149" s="157"/>
      <c r="D149" s="153"/>
      <c r="E149" s="154"/>
      <c r="F149" s="156"/>
      <c r="G149" s="149">
        <f t="shared" ref="G149:G166" si="1">E149*F149</f>
        <v>0</v>
      </c>
      <c r="H149" s="180"/>
      <c r="I149" s="175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4" x14ac:dyDescent="0.3">
      <c r="A150" s="182"/>
      <c r="B150" s="30" t="s">
        <v>253</v>
      </c>
      <c r="C150" s="157"/>
      <c r="D150" s="153"/>
      <c r="E150" s="154"/>
      <c r="F150" s="156"/>
      <c r="G150" s="149">
        <f t="shared" si="1"/>
        <v>0</v>
      </c>
      <c r="H150" s="180"/>
      <c r="I150" s="175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4" x14ac:dyDescent="0.3">
      <c r="A151" s="182"/>
      <c r="B151" s="22" t="s">
        <v>255</v>
      </c>
      <c r="C151" s="153"/>
      <c r="D151" s="153"/>
      <c r="E151" s="154"/>
      <c r="F151" s="156"/>
      <c r="G151" s="149">
        <f t="shared" si="1"/>
        <v>0</v>
      </c>
      <c r="H151" s="180"/>
      <c r="I151" s="175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4" x14ac:dyDescent="0.3">
      <c r="A152" s="182"/>
      <c r="B152" s="30" t="s">
        <v>257</v>
      </c>
      <c r="C152" s="157"/>
      <c r="D152" s="157"/>
      <c r="E152" s="154"/>
      <c r="F152" s="156"/>
      <c r="G152" s="149">
        <f t="shared" si="1"/>
        <v>0</v>
      </c>
      <c r="H152" s="176"/>
      <c r="I152" s="17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4" x14ac:dyDescent="0.3">
      <c r="A153" s="182"/>
      <c r="B153" s="22" t="s">
        <v>258</v>
      </c>
      <c r="C153" s="153"/>
      <c r="D153" s="157"/>
      <c r="E153" s="154"/>
      <c r="F153" s="156"/>
      <c r="G153" s="149">
        <f t="shared" si="1"/>
        <v>0</v>
      </c>
      <c r="H153" s="176"/>
      <c r="I153" s="17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4" x14ac:dyDescent="0.3">
      <c r="A154" s="182"/>
      <c r="B154" s="30" t="s">
        <v>261</v>
      </c>
      <c r="C154" s="157"/>
      <c r="D154" s="157"/>
      <c r="E154" s="154"/>
      <c r="F154" s="156"/>
      <c r="G154" s="149">
        <f t="shared" si="1"/>
        <v>0</v>
      </c>
      <c r="H154" s="176"/>
      <c r="I154" s="17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4" x14ac:dyDescent="0.3">
      <c r="A155" s="182"/>
      <c r="B155" s="22" t="s">
        <v>263</v>
      </c>
      <c r="C155" s="153"/>
      <c r="D155" s="157"/>
      <c r="E155" s="154"/>
      <c r="F155" s="156"/>
      <c r="G155" s="149">
        <f t="shared" si="1"/>
        <v>0</v>
      </c>
      <c r="H155" s="176"/>
      <c r="I155" s="17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4" x14ac:dyDescent="0.3">
      <c r="A156" s="182"/>
      <c r="B156" s="30" t="s">
        <v>265</v>
      </c>
      <c r="C156" s="157"/>
      <c r="D156" s="157"/>
      <c r="E156" s="154"/>
      <c r="F156" s="156"/>
      <c r="G156" s="149">
        <f t="shared" si="1"/>
        <v>0</v>
      </c>
      <c r="H156" s="176"/>
      <c r="I156" s="17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4" x14ac:dyDescent="0.3">
      <c r="A157" s="182"/>
      <c r="B157" s="22" t="s">
        <v>266</v>
      </c>
      <c r="C157" s="153"/>
      <c r="D157" s="157"/>
      <c r="E157" s="154"/>
      <c r="F157" s="156"/>
      <c r="G157" s="149">
        <f t="shared" si="1"/>
        <v>0</v>
      </c>
      <c r="H157" s="176"/>
      <c r="I157" s="17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4" x14ac:dyDescent="0.3">
      <c r="A158" s="182"/>
      <c r="B158" s="30" t="s">
        <v>269</v>
      </c>
      <c r="C158" s="157"/>
      <c r="D158" s="157"/>
      <c r="E158" s="154"/>
      <c r="F158" s="156"/>
      <c r="G158" s="149">
        <f t="shared" si="1"/>
        <v>0</v>
      </c>
      <c r="H158" s="176"/>
      <c r="I158" s="17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4" x14ac:dyDescent="0.3">
      <c r="A159" s="182"/>
      <c r="B159" s="22" t="s">
        <v>272</v>
      </c>
      <c r="C159" s="153"/>
      <c r="D159" s="157"/>
      <c r="E159" s="154"/>
      <c r="F159" s="156"/>
      <c r="G159" s="149">
        <f t="shared" si="1"/>
        <v>0</v>
      </c>
      <c r="H159" s="176"/>
      <c r="I159" s="17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4" x14ac:dyDescent="0.3">
      <c r="A160" s="182"/>
      <c r="B160" s="30" t="s">
        <v>274</v>
      </c>
      <c r="C160" s="157"/>
      <c r="D160" s="157"/>
      <c r="E160" s="154"/>
      <c r="F160" s="156"/>
      <c r="G160" s="149">
        <f t="shared" si="1"/>
        <v>0</v>
      </c>
      <c r="H160" s="176"/>
      <c r="I160" s="17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4" x14ac:dyDescent="0.3">
      <c r="A161" s="182"/>
      <c r="B161" s="22" t="s">
        <v>277</v>
      </c>
      <c r="C161" s="153"/>
      <c r="D161" s="157"/>
      <c r="E161" s="154"/>
      <c r="F161" s="156"/>
      <c r="G161" s="149">
        <f t="shared" si="1"/>
        <v>0</v>
      </c>
      <c r="H161" s="176"/>
      <c r="I161" s="17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4" x14ac:dyDescent="0.3">
      <c r="A162" s="182"/>
      <c r="B162" s="30" t="s">
        <v>279</v>
      </c>
      <c r="C162" s="157"/>
      <c r="D162" s="157"/>
      <c r="E162" s="154"/>
      <c r="F162" s="156"/>
      <c r="G162" s="149">
        <f t="shared" si="1"/>
        <v>0</v>
      </c>
      <c r="H162" s="176"/>
      <c r="I162" s="17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4" x14ac:dyDescent="0.3">
      <c r="A163" s="182"/>
      <c r="B163" s="22" t="s">
        <v>281</v>
      </c>
      <c r="C163" s="153"/>
      <c r="D163" s="157"/>
      <c r="E163" s="154"/>
      <c r="F163" s="156"/>
      <c r="G163" s="149">
        <f t="shared" si="1"/>
        <v>0</v>
      </c>
      <c r="H163" s="176"/>
      <c r="I163" s="17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4" x14ac:dyDescent="0.3">
      <c r="A164" s="182"/>
      <c r="B164" s="30" t="s">
        <v>283</v>
      </c>
      <c r="C164" s="157"/>
      <c r="D164" s="157"/>
      <c r="E164" s="154"/>
      <c r="F164" s="156"/>
      <c r="G164" s="149">
        <f t="shared" si="1"/>
        <v>0</v>
      </c>
      <c r="H164" s="176"/>
      <c r="I164" s="17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4" x14ac:dyDescent="0.3">
      <c r="A165" s="182"/>
      <c r="B165" s="22" t="s">
        <v>284</v>
      </c>
      <c r="C165" s="153"/>
      <c r="D165" s="157"/>
      <c r="E165" s="154"/>
      <c r="F165" s="156"/>
      <c r="G165" s="149">
        <f t="shared" si="1"/>
        <v>0</v>
      </c>
      <c r="H165" s="176"/>
      <c r="I165" s="17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4" x14ac:dyDescent="0.3">
      <c r="A166" s="183"/>
      <c r="B166" s="87" t="s">
        <v>286</v>
      </c>
      <c r="C166" s="157"/>
      <c r="D166" s="158"/>
      <c r="E166" s="165"/>
      <c r="F166" s="166"/>
      <c r="G166" s="149">
        <f t="shared" si="1"/>
        <v>0</v>
      </c>
      <c r="H166" s="178"/>
      <c r="I166" s="17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6.25" customHeight="1" x14ac:dyDescent="0.3">
      <c r="A167" s="1"/>
      <c r="B167" s="107"/>
      <c r="C167" s="184" t="s">
        <v>288</v>
      </c>
      <c r="D167" s="185"/>
      <c r="E167" s="185"/>
      <c r="F167" s="185"/>
      <c r="G167" s="185"/>
      <c r="H167" s="185"/>
      <c r="I167" s="185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71oWiTwvmesOe5Agi6Hb4o/4wwtJ8Xl0SL4QCVQsz+irXI+szCRMle94PGK2KDPZxTw4uEeH1zook1hpVAHgyw==" saltValue="TL6r4VoSz0uEjtLKjag7vA==" spinCount="100000" sheet="1" objects="1" scenarios="1" formatCells="0" formatColumns="0" formatRows="0" insertHyperlinks="0"/>
  <protectedRanges>
    <protectedRange sqref="H7:I166" name="Diapazonas3"/>
    <protectedRange sqref="C7:F166" name="Diapazonas2"/>
    <protectedRange sqref="A7:A166" name="Diapazonas1"/>
  </protectedRanges>
  <mergeCells count="11">
    <mergeCell ref="A107:A126"/>
    <mergeCell ref="A127:A146"/>
    <mergeCell ref="A147:A166"/>
    <mergeCell ref="C167:I167"/>
    <mergeCell ref="B2:I2"/>
    <mergeCell ref="B4:I4"/>
    <mergeCell ref="A7:A26"/>
    <mergeCell ref="A27:A46"/>
    <mergeCell ref="A47:A66"/>
    <mergeCell ref="A67:A86"/>
    <mergeCell ref="A87:A106"/>
  </mergeCells>
  <conditionalFormatting sqref="G7:G166">
    <cfRule type="cellIs" dxfId="0" priority="1" operator="equal">
      <formula>0</formula>
    </cfRule>
  </conditionalFormatting>
  <pageMargins left="0.7" right="0.7" top="0.75" bottom="0.75" header="0" footer="0"/>
  <pageSetup paperSize="9" scale="44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Z1000"/>
  <sheetViews>
    <sheetView zoomScale="85" zoomScaleNormal="85" workbookViewId="0">
      <pane ySplit="4" topLeftCell="A5" activePane="bottomLeft" state="frozen"/>
      <selection pane="bottomLeft" activeCell="B6" sqref="B6"/>
    </sheetView>
  </sheetViews>
  <sheetFormatPr defaultColWidth="14.44140625" defaultRowHeight="15" customHeight="1" x14ac:dyDescent="0.3"/>
  <cols>
    <col min="1" max="1" width="5.6640625" customWidth="1"/>
    <col min="2" max="2" width="28.33203125" customWidth="1"/>
    <col min="3" max="3" width="35.21875" customWidth="1"/>
    <col min="4" max="4" width="13.5546875" customWidth="1"/>
    <col min="5" max="5" width="10.6640625" customWidth="1"/>
    <col min="6" max="6" width="12.5546875" customWidth="1"/>
    <col min="7" max="8" width="19.33203125" customWidth="1"/>
    <col min="9" max="9" width="17.109375" customWidth="1"/>
    <col min="10" max="10" width="16.33203125" customWidth="1"/>
    <col min="11" max="11" width="18.33203125" customWidth="1"/>
    <col min="12" max="12" width="36.6640625" customWidth="1"/>
    <col min="13" max="13" width="6.33203125" customWidth="1"/>
    <col min="14" max="14" width="22.33203125" customWidth="1"/>
    <col min="15" max="26" width="9.109375" customWidth="1"/>
  </cols>
  <sheetData>
    <row r="1" spans="1:26" ht="12.75" customHeight="1" x14ac:dyDescent="0.3">
      <c r="A1" s="215"/>
      <c r="B1" s="206"/>
      <c r="C1" s="216" t="str">
        <f>Darbuotojai!A7</f>
        <v>Projekto vykdytojo pavadinimas</v>
      </c>
      <c r="D1" s="205"/>
      <c r="E1" s="205"/>
      <c r="F1" s="206"/>
      <c r="G1" s="6"/>
      <c r="H1" s="6"/>
      <c r="I1" s="6"/>
      <c r="J1" s="6"/>
      <c r="K1" s="6"/>
      <c r="L1" s="6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3">
      <c r="A2" s="9"/>
      <c r="B2" s="9" t="s">
        <v>2</v>
      </c>
      <c r="C2" s="10"/>
      <c r="D2" s="11" t="s">
        <v>4</v>
      </c>
      <c r="E2" s="12"/>
      <c r="F2" s="12"/>
      <c r="G2" s="9"/>
      <c r="H2" s="9"/>
      <c r="I2" s="14"/>
      <c r="J2" s="14"/>
      <c r="K2" s="14"/>
      <c r="L2" s="12"/>
      <c r="M2" s="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1.25" customHeight="1" x14ac:dyDescent="0.3">
      <c r="A3" s="3"/>
      <c r="B3" s="3"/>
      <c r="C3" s="3"/>
      <c r="D3" s="3"/>
      <c r="E3" s="1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57" x14ac:dyDescent="0.3">
      <c r="A4" s="21" t="s">
        <v>8</v>
      </c>
      <c r="B4" s="207" t="s">
        <v>17</v>
      </c>
      <c r="C4" s="199"/>
      <c r="D4" s="21" t="s">
        <v>18</v>
      </c>
      <c r="E4" s="21" t="s">
        <v>19</v>
      </c>
      <c r="F4" s="21" t="s">
        <v>20</v>
      </c>
      <c r="G4" s="21" t="s">
        <v>21</v>
      </c>
      <c r="H4" s="21" t="s">
        <v>25</v>
      </c>
      <c r="I4" s="21" t="s">
        <v>24</v>
      </c>
      <c r="J4" s="21" t="s">
        <v>26</v>
      </c>
      <c r="K4" s="21" t="s">
        <v>31</v>
      </c>
      <c r="L4" s="21" t="s">
        <v>29</v>
      </c>
      <c r="M4" s="2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1.25" customHeight="1" x14ac:dyDescent="0.3">
      <c r="A5" s="24" t="s">
        <v>33</v>
      </c>
      <c r="B5" s="217" t="s">
        <v>34</v>
      </c>
      <c r="C5" s="195"/>
      <c r="D5" s="195"/>
      <c r="E5" s="195"/>
      <c r="F5" s="199"/>
      <c r="G5" s="25">
        <f>SUM(G6:G25)</f>
        <v>0</v>
      </c>
      <c r="H5" s="25"/>
      <c r="I5" s="25">
        <f t="shared" ref="I5:J5" si="0">SUM(I6:I25)</f>
        <v>0</v>
      </c>
      <c r="J5" s="25">
        <f t="shared" si="0"/>
        <v>0</v>
      </c>
      <c r="K5" s="27"/>
      <c r="L5" s="28"/>
      <c r="M5" s="29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31" t="s">
        <v>40</v>
      </c>
      <c r="B6" s="39"/>
      <c r="C6" s="34" t="str">
        <f>IF(B6&gt;0,VLOOKUP(B6,Darbuotojai!C$7:H$26,2,FALSE),"")</f>
        <v/>
      </c>
      <c r="D6" s="35" t="s">
        <v>42</v>
      </c>
      <c r="E6" s="38">
        <f>IF(B6&gt;0,ROUND(VLOOKUP(B6,Darbuotojai!C$7:H$26,5,FALSE),2),0)</f>
        <v>0</v>
      </c>
      <c r="F6" s="40">
        <f>IF(B6&gt;0,ROUND(VLOOKUP(B6,Darbuotojai!C$7:H$26,6,FALSE),2),0)</f>
        <v>0</v>
      </c>
      <c r="G6" s="40">
        <f t="shared" ref="G6:G25" si="1">IFERROR(ROUND(E6*F6,2),"0,00")</f>
        <v>0</v>
      </c>
      <c r="H6" s="40"/>
      <c r="I6" s="40">
        <f t="shared" ref="I6:I25" si="2">ROUND(G6*$C$2,2)</f>
        <v>0</v>
      </c>
      <c r="J6" s="40">
        <f t="shared" ref="J6:J25" si="3">ROUND(G6*0.5,2)</f>
        <v>0</v>
      </c>
      <c r="K6" s="42"/>
      <c r="L6" s="224" t="s">
        <v>48</v>
      </c>
      <c r="M6" s="29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31" t="s">
        <v>46</v>
      </c>
      <c r="B7" s="39"/>
      <c r="C7" s="34" t="str">
        <f>IF(B7&gt;0,VLOOKUP(B7,Darbuotojai!C$7:H$46,2,FALSE),"")</f>
        <v/>
      </c>
      <c r="D7" s="35" t="s">
        <v>42</v>
      </c>
      <c r="E7" s="38">
        <f>IF(B7&gt;0,ROUND(VLOOKUP(B7,Darbuotojai!C$7:H$26,5,FALSE),2),0)</f>
        <v>0</v>
      </c>
      <c r="F7" s="40">
        <f>IF(B7&gt;0,ROUND(VLOOKUP(B7,Darbuotojai!C$7:H$26,6,FALSE),2),0)</f>
        <v>0</v>
      </c>
      <c r="G7" s="40">
        <f t="shared" si="1"/>
        <v>0</v>
      </c>
      <c r="H7" s="40"/>
      <c r="I7" s="40">
        <f t="shared" si="2"/>
        <v>0</v>
      </c>
      <c r="J7" s="40">
        <f t="shared" si="3"/>
        <v>0</v>
      </c>
      <c r="K7" s="42"/>
      <c r="L7" s="225"/>
      <c r="M7" s="29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31" t="s">
        <v>50</v>
      </c>
      <c r="B8" s="39"/>
      <c r="C8" s="34" t="str">
        <f>IF(B8&gt;0,VLOOKUP(B8,Darbuotojai!C$7:H$46,2,FALSE),"")</f>
        <v/>
      </c>
      <c r="D8" s="35" t="s">
        <v>42</v>
      </c>
      <c r="E8" s="38">
        <f>IF(B8&gt;0,ROUND(VLOOKUP(B8,Darbuotojai!C$7:H$26,5,FALSE),2),0)</f>
        <v>0</v>
      </c>
      <c r="F8" s="40">
        <f>IF(B8&gt;0,ROUND(VLOOKUP(B8,Darbuotojai!C$7:H$26,6,FALSE),2),0)</f>
        <v>0</v>
      </c>
      <c r="G8" s="40">
        <f t="shared" si="1"/>
        <v>0</v>
      </c>
      <c r="H8" s="40"/>
      <c r="I8" s="40">
        <f t="shared" si="2"/>
        <v>0</v>
      </c>
      <c r="J8" s="40">
        <f t="shared" si="3"/>
        <v>0</v>
      </c>
      <c r="K8" s="42"/>
      <c r="L8" s="225"/>
      <c r="M8" s="29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31" t="s">
        <v>53</v>
      </c>
      <c r="B9" s="39"/>
      <c r="C9" s="34" t="str">
        <f>IF(B9&gt;0,VLOOKUP(B9,Darbuotojai!C$7:H$46,2,FALSE),"")</f>
        <v/>
      </c>
      <c r="D9" s="35" t="s">
        <v>42</v>
      </c>
      <c r="E9" s="38">
        <f>IF(B9&gt;0,ROUND(VLOOKUP(B9,Darbuotojai!C$7:H$26,5,FALSE),2),0)</f>
        <v>0</v>
      </c>
      <c r="F9" s="40">
        <f>IF(B9&gt;0,ROUND(VLOOKUP(B9,Darbuotojai!C$7:H$26,6,FALSE),2),0)</f>
        <v>0</v>
      </c>
      <c r="G9" s="40">
        <f t="shared" si="1"/>
        <v>0</v>
      </c>
      <c r="H9" s="40"/>
      <c r="I9" s="40">
        <f t="shared" si="2"/>
        <v>0</v>
      </c>
      <c r="J9" s="40">
        <f t="shared" si="3"/>
        <v>0</v>
      </c>
      <c r="K9" s="42"/>
      <c r="L9" s="198"/>
      <c r="M9" s="29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31" t="s">
        <v>56</v>
      </c>
      <c r="B10" s="39"/>
      <c r="C10" s="34" t="str">
        <f>IF(B10&gt;0,VLOOKUP(B10,Darbuotojai!C$7:H$46,2,FALSE),"")</f>
        <v/>
      </c>
      <c r="D10" s="35" t="s">
        <v>42</v>
      </c>
      <c r="E10" s="38">
        <f>IF(B10&gt;0,ROUND(VLOOKUP(B10,Darbuotojai!C$7:H$26,5,FALSE),2),0)</f>
        <v>0</v>
      </c>
      <c r="F10" s="40">
        <f>IF(B10&gt;0,ROUND(VLOOKUP(B10,Darbuotojai!C$7:H$26,6,FALSE),2),0)</f>
        <v>0</v>
      </c>
      <c r="G10" s="40">
        <f t="shared" si="1"/>
        <v>0</v>
      </c>
      <c r="H10" s="40"/>
      <c r="I10" s="40">
        <f t="shared" si="2"/>
        <v>0</v>
      </c>
      <c r="J10" s="40">
        <f t="shared" si="3"/>
        <v>0</v>
      </c>
      <c r="K10" s="42"/>
      <c r="L10" s="44"/>
      <c r="M10" s="29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31" t="s">
        <v>58</v>
      </c>
      <c r="B11" s="39"/>
      <c r="C11" s="34" t="str">
        <f>IF(B11&gt;0,VLOOKUP(B11,Darbuotojai!C$7:H$46,2,FALSE),"")</f>
        <v/>
      </c>
      <c r="D11" s="35" t="s">
        <v>42</v>
      </c>
      <c r="E11" s="38">
        <f>IF(B11&gt;0,ROUND(VLOOKUP(B11,Darbuotojai!C$7:H$26,5,FALSE),2),0)</f>
        <v>0</v>
      </c>
      <c r="F11" s="40">
        <f>IF(B11&gt;0,ROUND(VLOOKUP(B11,Darbuotojai!C$7:H$26,6,FALSE),2),0)</f>
        <v>0</v>
      </c>
      <c r="G11" s="40">
        <f t="shared" si="1"/>
        <v>0</v>
      </c>
      <c r="H11" s="40"/>
      <c r="I11" s="40">
        <f t="shared" si="2"/>
        <v>0</v>
      </c>
      <c r="J11" s="40">
        <f t="shared" si="3"/>
        <v>0</v>
      </c>
      <c r="K11" s="42"/>
      <c r="L11" s="44"/>
      <c r="M11" s="2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31" t="s">
        <v>61</v>
      </c>
      <c r="B12" s="39"/>
      <c r="C12" s="34" t="str">
        <f>IF(B12&gt;0,VLOOKUP(B12,Darbuotojai!C$7:H$46,2,FALSE),"")</f>
        <v/>
      </c>
      <c r="D12" s="35" t="s">
        <v>42</v>
      </c>
      <c r="E12" s="38">
        <f>IF(B12&gt;0,ROUND(VLOOKUP(B12,Darbuotojai!C$7:H$26,5,FALSE),2),0)</f>
        <v>0</v>
      </c>
      <c r="F12" s="40">
        <f>IF(B12&gt;0,ROUND(VLOOKUP(B12,Darbuotojai!C$7:H$26,6,FALSE),2),0)</f>
        <v>0</v>
      </c>
      <c r="G12" s="40">
        <f t="shared" si="1"/>
        <v>0</v>
      </c>
      <c r="H12" s="40"/>
      <c r="I12" s="40">
        <f t="shared" si="2"/>
        <v>0</v>
      </c>
      <c r="J12" s="40">
        <f t="shared" si="3"/>
        <v>0</v>
      </c>
      <c r="K12" s="42"/>
      <c r="L12" s="44"/>
      <c r="M12" s="2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31" t="s">
        <v>64</v>
      </c>
      <c r="B13" s="39"/>
      <c r="C13" s="45" t="str">
        <f>IF(B13&gt;0,VLOOKUP(B13,Darbuotojai!C$7:H$46,2,FALSE),"")</f>
        <v/>
      </c>
      <c r="D13" s="35" t="s">
        <v>42</v>
      </c>
      <c r="E13" s="35">
        <f>IF(B13&gt;0,ROUND(VLOOKUP(B13,Darbuotojai!C$7:H$26,5,FALSE),2),0)</f>
        <v>0</v>
      </c>
      <c r="F13" s="40">
        <f>IF(B13&gt;0,ROUND(VLOOKUP(B13,Darbuotojai!C$7:H$26,6,FALSE),2),0)</f>
        <v>0</v>
      </c>
      <c r="G13" s="40">
        <f t="shared" si="1"/>
        <v>0</v>
      </c>
      <c r="H13" s="40"/>
      <c r="I13" s="40">
        <f t="shared" si="2"/>
        <v>0</v>
      </c>
      <c r="J13" s="40">
        <f t="shared" si="3"/>
        <v>0</v>
      </c>
      <c r="K13" s="42"/>
      <c r="L13" s="44"/>
      <c r="M13" s="29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31" t="s">
        <v>67</v>
      </c>
      <c r="B14" s="39"/>
      <c r="C14" s="45" t="str">
        <f>IF(B14&gt;0,VLOOKUP(B14,Darbuotojai!C$7:H$46,2,FALSE),"")</f>
        <v/>
      </c>
      <c r="D14" s="35" t="s">
        <v>42</v>
      </c>
      <c r="E14" s="35">
        <f>IF(B14&gt;0,ROUND(VLOOKUP(B14,Darbuotojai!C$7:H$26,5,FALSE),2),0)</f>
        <v>0</v>
      </c>
      <c r="F14" s="40">
        <f>IF(B14&gt;0,ROUND(VLOOKUP(B14,Darbuotojai!C$7:H$26,6,FALSE),2),0)</f>
        <v>0</v>
      </c>
      <c r="G14" s="40">
        <f t="shared" si="1"/>
        <v>0</v>
      </c>
      <c r="H14" s="40"/>
      <c r="I14" s="40">
        <f t="shared" si="2"/>
        <v>0</v>
      </c>
      <c r="J14" s="40">
        <f t="shared" si="3"/>
        <v>0</v>
      </c>
      <c r="K14" s="42"/>
      <c r="L14" s="44"/>
      <c r="M14" s="2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31" t="s">
        <v>69</v>
      </c>
      <c r="B15" s="39"/>
      <c r="C15" s="45" t="str">
        <f>IF(B15&gt;0,VLOOKUP(B15,Darbuotojai!C$7:H$46,2,FALSE),"")</f>
        <v/>
      </c>
      <c r="D15" s="35" t="s">
        <v>42</v>
      </c>
      <c r="E15" s="35">
        <f>IF(B15&gt;0,ROUND(VLOOKUP(B15,Darbuotojai!C$7:H$26,5,FALSE),2),0)</f>
        <v>0</v>
      </c>
      <c r="F15" s="40">
        <f>IF(B15&gt;0,ROUND(VLOOKUP(B15,Darbuotojai!C$7:H$26,6,FALSE),2),0)</f>
        <v>0</v>
      </c>
      <c r="G15" s="40">
        <f t="shared" si="1"/>
        <v>0</v>
      </c>
      <c r="H15" s="40"/>
      <c r="I15" s="40">
        <f t="shared" si="2"/>
        <v>0</v>
      </c>
      <c r="J15" s="40">
        <f t="shared" si="3"/>
        <v>0</v>
      </c>
      <c r="K15" s="42"/>
      <c r="L15" s="44"/>
      <c r="M15" s="2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31" t="s">
        <v>73</v>
      </c>
      <c r="B16" s="39"/>
      <c r="C16" s="45" t="str">
        <f>IF(B16&gt;0,VLOOKUP(B16,Darbuotojai!C$7:H$46,2,FALSE),"")</f>
        <v/>
      </c>
      <c r="D16" s="35" t="s">
        <v>42</v>
      </c>
      <c r="E16" s="35">
        <f>IF(B16&gt;0,ROUND(VLOOKUP(B16,Darbuotojai!C$7:H$26,5,FALSE),2),0)</f>
        <v>0</v>
      </c>
      <c r="F16" s="40">
        <f>IF(B16&gt;0,ROUND(VLOOKUP(B16,Darbuotojai!C$7:H$26,6,FALSE),2),0)</f>
        <v>0</v>
      </c>
      <c r="G16" s="40">
        <f t="shared" si="1"/>
        <v>0</v>
      </c>
      <c r="H16" s="40"/>
      <c r="I16" s="40">
        <f t="shared" si="2"/>
        <v>0</v>
      </c>
      <c r="J16" s="40">
        <f t="shared" si="3"/>
        <v>0</v>
      </c>
      <c r="K16" s="42"/>
      <c r="L16" s="44"/>
      <c r="M16" s="29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31" t="s">
        <v>76</v>
      </c>
      <c r="B17" s="39"/>
      <c r="C17" s="45" t="str">
        <f>IF(B17&gt;0,VLOOKUP(B17,Darbuotojai!C$7:H$46,2,FALSE),"")</f>
        <v/>
      </c>
      <c r="D17" s="35" t="s">
        <v>42</v>
      </c>
      <c r="E17" s="35">
        <f>IF(B17&gt;0,ROUND(VLOOKUP(B17,Darbuotojai!C$7:H$26,5,FALSE),2),0)</f>
        <v>0</v>
      </c>
      <c r="F17" s="40">
        <f>IF(B17&gt;0,ROUND(VLOOKUP(B17,Darbuotojai!C$7:H$26,6,FALSE),2),0)</f>
        <v>0</v>
      </c>
      <c r="G17" s="40">
        <f t="shared" si="1"/>
        <v>0</v>
      </c>
      <c r="H17" s="40"/>
      <c r="I17" s="40">
        <f t="shared" si="2"/>
        <v>0</v>
      </c>
      <c r="J17" s="40">
        <f t="shared" si="3"/>
        <v>0</v>
      </c>
      <c r="K17" s="42"/>
      <c r="L17" s="44"/>
      <c r="M17" s="29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31" t="s">
        <v>80</v>
      </c>
      <c r="B18" s="39"/>
      <c r="C18" s="45" t="str">
        <f>IF(B18&gt;0,VLOOKUP(B18,Darbuotojai!C$7:H$46,2,FALSE),"")</f>
        <v/>
      </c>
      <c r="D18" s="35" t="s">
        <v>42</v>
      </c>
      <c r="E18" s="35">
        <f>IF(B18&gt;0,ROUND(VLOOKUP(B18,Darbuotojai!C$7:H$26,5,FALSE),2),0)</f>
        <v>0</v>
      </c>
      <c r="F18" s="40">
        <f>IF(B18&gt;0,ROUND(VLOOKUP(B18,Darbuotojai!C$7:H$26,6,FALSE),2),0)</f>
        <v>0</v>
      </c>
      <c r="G18" s="40">
        <f t="shared" si="1"/>
        <v>0</v>
      </c>
      <c r="H18" s="40"/>
      <c r="I18" s="40">
        <f t="shared" si="2"/>
        <v>0</v>
      </c>
      <c r="J18" s="40">
        <f t="shared" si="3"/>
        <v>0</v>
      </c>
      <c r="K18" s="42"/>
      <c r="L18" s="44"/>
      <c r="M18" s="29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31" t="s">
        <v>84</v>
      </c>
      <c r="B19" s="39"/>
      <c r="C19" s="45" t="str">
        <f>IF(B19&gt;0,VLOOKUP(B19,Darbuotojai!C$7:H$46,2,FALSE),"")</f>
        <v/>
      </c>
      <c r="D19" s="35" t="s">
        <v>42</v>
      </c>
      <c r="E19" s="35">
        <f>IF(B19&gt;0,ROUND(VLOOKUP(B19,Darbuotojai!C$7:H$26,5,FALSE),2),0)</f>
        <v>0</v>
      </c>
      <c r="F19" s="40">
        <f>IF(B19&gt;0,ROUND(VLOOKUP(B19,Darbuotojai!C$7:H$26,6,FALSE),2),0)</f>
        <v>0</v>
      </c>
      <c r="G19" s="40">
        <f t="shared" si="1"/>
        <v>0</v>
      </c>
      <c r="H19" s="40"/>
      <c r="I19" s="40">
        <f t="shared" si="2"/>
        <v>0</v>
      </c>
      <c r="J19" s="40">
        <f t="shared" si="3"/>
        <v>0</v>
      </c>
      <c r="K19" s="42"/>
      <c r="L19" s="44"/>
      <c r="M19" s="29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31" t="s">
        <v>94</v>
      </c>
      <c r="B20" s="39"/>
      <c r="C20" s="45" t="str">
        <f>IF(B20&gt;0,VLOOKUP(B20,Darbuotojai!C$7:H$46,2,FALSE),"")</f>
        <v/>
      </c>
      <c r="D20" s="35" t="s">
        <v>42</v>
      </c>
      <c r="E20" s="35">
        <f>IF(B20&gt;0,ROUND(VLOOKUP(B20,Darbuotojai!C$7:H$26,5,FALSE),2),0)</f>
        <v>0</v>
      </c>
      <c r="F20" s="40">
        <f>IF(B20&gt;0,ROUND(VLOOKUP(B20,Darbuotojai!C$7:H$26,6,FALSE),2),0)</f>
        <v>0</v>
      </c>
      <c r="G20" s="40">
        <f t="shared" si="1"/>
        <v>0</v>
      </c>
      <c r="H20" s="40"/>
      <c r="I20" s="40">
        <f t="shared" si="2"/>
        <v>0</v>
      </c>
      <c r="J20" s="40">
        <f t="shared" si="3"/>
        <v>0</v>
      </c>
      <c r="K20" s="42"/>
      <c r="L20" s="44"/>
      <c r="M20" s="29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4" x14ac:dyDescent="0.3">
      <c r="A21" s="31" t="s">
        <v>98</v>
      </c>
      <c r="B21" s="39"/>
      <c r="C21" s="45" t="str">
        <f>IF(B21&gt;0,VLOOKUP(B21,Darbuotojai!C$7:H$46,2,FALSE),"")</f>
        <v/>
      </c>
      <c r="D21" s="35" t="s">
        <v>42</v>
      </c>
      <c r="E21" s="35">
        <f>IF(B21&gt;0,ROUND(VLOOKUP(B21,Darbuotojai!C$7:H$26,5,FALSE),2),0)</f>
        <v>0</v>
      </c>
      <c r="F21" s="40">
        <f>IF(B21&gt;0,ROUND(VLOOKUP(B21,Darbuotojai!C$7:H$26,6,FALSE),2),0)</f>
        <v>0</v>
      </c>
      <c r="G21" s="40">
        <f t="shared" si="1"/>
        <v>0</v>
      </c>
      <c r="H21" s="40"/>
      <c r="I21" s="40">
        <f t="shared" si="2"/>
        <v>0</v>
      </c>
      <c r="J21" s="40">
        <f t="shared" si="3"/>
        <v>0</v>
      </c>
      <c r="K21" s="42"/>
      <c r="L21" s="44"/>
      <c r="M21" s="29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4" x14ac:dyDescent="0.3">
      <c r="A22" s="31" t="s">
        <v>102</v>
      </c>
      <c r="B22" s="39"/>
      <c r="C22" s="45" t="str">
        <f>IF(B22&gt;0,VLOOKUP(B22,Darbuotojai!C$7:H$46,2,FALSE),"")</f>
        <v/>
      </c>
      <c r="D22" s="35" t="s">
        <v>42</v>
      </c>
      <c r="E22" s="35">
        <f>IF(B22&gt;0,ROUND(VLOOKUP(B22,Darbuotojai!C$7:H$26,5,FALSE),2),0)</f>
        <v>0</v>
      </c>
      <c r="F22" s="40">
        <f>IF(B22&gt;0,ROUND(VLOOKUP(B22,Darbuotojai!C$7:H$26,6,FALSE),2),0)</f>
        <v>0</v>
      </c>
      <c r="G22" s="40">
        <f t="shared" si="1"/>
        <v>0</v>
      </c>
      <c r="H22" s="40"/>
      <c r="I22" s="40">
        <f t="shared" si="2"/>
        <v>0</v>
      </c>
      <c r="J22" s="40">
        <f t="shared" si="3"/>
        <v>0</v>
      </c>
      <c r="K22" s="42"/>
      <c r="L22" s="44"/>
      <c r="M22" s="29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4" x14ac:dyDescent="0.3">
      <c r="A23" s="31" t="s">
        <v>104</v>
      </c>
      <c r="B23" s="39"/>
      <c r="C23" s="45" t="str">
        <f>IF(B23&gt;0,VLOOKUP(B23,Darbuotojai!C$7:H$46,2,FALSE),"")</f>
        <v/>
      </c>
      <c r="D23" s="35" t="s">
        <v>42</v>
      </c>
      <c r="E23" s="35">
        <f>IF(B23&gt;0,ROUND(VLOOKUP(B23,Darbuotojai!C$7:H$26,5,FALSE),2),0)</f>
        <v>0</v>
      </c>
      <c r="F23" s="40">
        <f>IF(B23&gt;0,ROUND(VLOOKUP(B23,Darbuotojai!C$7:H$26,6,FALSE),2),0)</f>
        <v>0</v>
      </c>
      <c r="G23" s="40">
        <f t="shared" si="1"/>
        <v>0</v>
      </c>
      <c r="H23" s="40"/>
      <c r="I23" s="40">
        <f t="shared" si="2"/>
        <v>0</v>
      </c>
      <c r="J23" s="40">
        <f t="shared" si="3"/>
        <v>0</v>
      </c>
      <c r="K23" s="42"/>
      <c r="L23" s="44"/>
      <c r="M23" s="29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4" x14ac:dyDescent="0.3">
      <c r="A24" s="31" t="s">
        <v>107</v>
      </c>
      <c r="B24" s="39"/>
      <c r="C24" s="45" t="str">
        <f>IF(B24&gt;0,VLOOKUP(B24,Darbuotojai!C$7:H$46,2,FALSE),"")</f>
        <v/>
      </c>
      <c r="D24" s="35" t="s">
        <v>42</v>
      </c>
      <c r="E24" s="35">
        <f>IF(B24&gt;0,ROUND(VLOOKUP(B24,Darbuotojai!C$7:H$26,5,FALSE),2),0)</f>
        <v>0</v>
      </c>
      <c r="F24" s="40">
        <f>IF(B24&gt;0,ROUND(VLOOKUP(B24,Darbuotojai!C$7:H$26,6,FALSE),2),0)</f>
        <v>0</v>
      </c>
      <c r="G24" s="40">
        <f t="shared" si="1"/>
        <v>0</v>
      </c>
      <c r="H24" s="40"/>
      <c r="I24" s="40">
        <f t="shared" si="2"/>
        <v>0</v>
      </c>
      <c r="J24" s="40">
        <f t="shared" si="3"/>
        <v>0</v>
      </c>
      <c r="K24" s="42"/>
      <c r="L24" s="44"/>
      <c r="M24" s="29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4" x14ac:dyDescent="0.3">
      <c r="A25" s="31" t="s">
        <v>109</v>
      </c>
      <c r="B25" s="39"/>
      <c r="C25" s="45" t="str">
        <f>IF(B25&gt;0,VLOOKUP(B25,Darbuotojai!C$7:H$46,2,FALSE),"")</f>
        <v/>
      </c>
      <c r="D25" s="35" t="s">
        <v>42</v>
      </c>
      <c r="E25" s="35">
        <f>IF(B25&gt;0,ROUND(VLOOKUP(B25,Darbuotojai!C$7:H$26,5,FALSE),2),0)</f>
        <v>0</v>
      </c>
      <c r="F25" s="40">
        <f>IF(B25&gt;0,ROUND(VLOOKUP(B25,Darbuotojai!C$7:H$26,6,FALSE),2),0)</f>
        <v>0</v>
      </c>
      <c r="G25" s="40">
        <f t="shared" si="1"/>
        <v>0</v>
      </c>
      <c r="H25" s="40"/>
      <c r="I25" s="40">
        <f t="shared" si="2"/>
        <v>0</v>
      </c>
      <c r="J25" s="40">
        <f t="shared" si="3"/>
        <v>0</v>
      </c>
      <c r="K25" s="42"/>
      <c r="L25" s="44"/>
      <c r="M25" s="29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1.25" customHeight="1" x14ac:dyDescent="0.3">
      <c r="A26" s="24" t="s">
        <v>112</v>
      </c>
      <c r="B26" s="217" t="s">
        <v>113</v>
      </c>
      <c r="C26" s="195"/>
      <c r="D26" s="195"/>
      <c r="E26" s="195"/>
      <c r="F26" s="199"/>
      <c r="G26" s="25">
        <f t="shared" ref="G26:J26" si="4">SUM(G27,G35,G43,G51,G59,G67,G75,G83,G91,G99,)</f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7"/>
      <c r="L26" s="65"/>
      <c r="M26" s="29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1.25" customHeight="1" x14ac:dyDescent="0.3">
      <c r="A27" s="212" t="s">
        <v>114</v>
      </c>
      <c r="B27" s="209" t="s">
        <v>137</v>
      </c>
      <c r="C27" s="66" t="s">
        <v>78</v>
      </c>
      <c r="D27" s="35" t="s">
        <v>116</v>
      </c>
      <c r="E27" s="67"/>
      <c r="F27" s="68"/>
      <c r="G27" s="69">
        <f>E27*G28</f>
        <v>0</v>
      </c>
      <c r="H27" s="69">
        <f>E27*H28</f>
        <v>0</v>
      </c>
      <c r="I27" s="69">
        <f t="shared" ref="I27:I106" si="5">ROUND((G27+H27)*$C$2,2)</f>
        <v>0</v>
      </c>
      <c r="J27" s="69">
        <f t="shared" ref="J27:J106" si="6">ROUND((G27+H27)*0.5,2)</f>
        <v>0</v>
      </c>
      <c r="K27" s="214"/>
      <c r="L27" s="70" t="s">
        <v>118</v>
      </c>
      <c r="M27" s="213"/>
      <c r="N27" s="199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1.25" customHeight="1" x14ac:dyDescent="0.3">
      <c r="A28" s="208"/>
      <c r="B28" s="210"/>
      <c r="C28" s="71" t="s">
        <v>120</v>
      </c>
      <c r="D28" s="72"/>
      <c r="E28" s="73"/>
      <c r="F28" s="74"/>
      <c r="G28" s="75">
        <f t="shared" ref="G28:H28" si="7">SUM(G29:G34)</f>
        <v>0</v>
      </c>
      <c r="H28" s="75">
        <f t="shared" si="7"/>
        <v>0</v>
      </c>
      <c r="I28" s="40">
        <f t="shared" si="5"/>
        <v>0</v>
      </c>
      <c r="J28" s="40">
        <f t="shared" si="6"/>
        <v>0</v>
      </c>
      <c r="K28" s="208"/>
      <c r="L28" s="76" t="s">
        <v>122</v>
      </c>
      <c r="M28" s="77"/>
      <c r="N28" s="3" t="s">
        <v>123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1.25" customHeight="1" x14ac:dyDescent="0.3">
      <c r="A29" s="208"/>
      <c r="B29" s="210"/>
      <c r="C29" s="78" t="s">
        <v>124</v>
      </c>
      <c r="D29" s="79" t="s">
        <v>123</v>
      </c>
      <c r="E29" s="80">
        <f>M28</f>
        <v>0</v>
      </c>
      <c r="F29" s="75">
        <f>IF(M27&gt;0,VLOOKUP(M27,'Dienpinigiai ir apgyvendinimas'!A$4:C$157,3,FALSE),0)</f>
        <v>0</v>
      </c>
      <c r="G29" s="75">
        <f>ROUND(E29*F29*M29,2)</f>
        <v>0</v>
      </c>
      <c r="H29" s="75"/>
      <c r="I29" s="40">
        <f t="shared" si="5"/>
        <v>0</v>
      </c>
      <c r="J29" s="40">
        <f t="shared" si="6"/>
        <v>0</v>
      </c>
      <c r="K29" s="208"/>
      <c r="L29" s="81" t="s">
        <v>126</v>
      </c>
      <c r="M29" s="77"/>
      <c r="N29" s="3" t="s">
        <v>127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1.25" customHeight="1" x14ac:dyDescent="0.3">
      <c r="A30" s="208"/>
      <c r="B30" s="210"/>
      <c r="C30" s="78" t="s">
        <v>128</v>
      </c>
      <c r="D30" s="79" t="s">
        <v>129</v>
      </c>
      <c r="E30" s="80">
        <f>IF(E29&gt;0,E29-1,0)</f>
        <v>0</v>
      </c>
      <c r="F30" s="75">
        <f>IF(M27&gt;0,VLOOKUP(M27,'Dienpinigiai ir apgyvendinimas'!A$4:C$157,2,FALSE),0)</f>
        <v>0</v>
      </c>
      <c r="G30" s="75">
        <f>ROUND(E30*F30*M29,2)</f>
        <v>0</v>
      </c>
      <c r="H30" s="82"/>
      <c r="I30" s="40">
        <f t="shared" si="5"/>
        <v>0</v>
      </c>
      <c r="J30" s="40">
        <f t="shared" si="6"/>
        <v>0</v>
      </c>
      <c r="K30" s="208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1.25" customHeight="1" x14ac:dyDescent="0.3">
      <c r="A31" s="208"/>
      <c r="B31" s="210"/>
      <c r="C31" s="78" t="s">
        <v>131</v>
      </c>
      <c r="D31" s="83"/>
      <c r="E31" s="84"/>
      <c r="F31" s="82"/>
      <c r="G31" s="75">
        <f t="shared" ref="G31:G34" si="8">ROUND(E31*F31,2)</f>
        <v>0</v>
      </c>
      <c r="H31" s="82"/>
      <c r="I31" s="40">
        <f t="shared" si="5"/>
        <v>0</v>
      </c>
      <c r="J31" s="40">
        <f t="shared" si="6"/>
        <v>0</v>
      </c>
      <c r="K31" s="208"/>
      <c r="L31" s="85"/>
      <c r="M31" s="29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1.25" customHeight="1" x14ac:dyDescent="0.3">
      <c r="A32" s="208"/>
      <c r="B32" s="210"/>
      <c r="C32" s="78" t="s">
        <v>133</v>
      </c>
      <c r="D32" s="83"/>
      <c r="E32" s="84"/>
      <c r="F32" s="82"/>
      <c r="G32" s="75">
        <f t="shared" si="8"/>
        <v>0</v>
      </c>
      <c r="H32" s="82"/>
      <c r="I32" s="40">
        <f t="shared" si="5"/>
        <v>0</v>
      </c>
      <c r="J32" s="40">
        <f t="shared" si="6"/>
        <v>0</v>
      </c>
      <c r="K32" s="208"/>
      <c r="L32" s="85"/>
      <c r="M32" s="2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1.25" customHeight="1" x14ac:dyDescent="0.3">
      <c r="A33" s="208"/>
      <c r="B33" s="210"/>
      <c r="C33" s="86" t="s">
        <v>135</v>
      </c>
      <c r="D33" s="83"/>
      <c r="E33" s="84"/>
      <c r="F33" s="82"/>
      <c r="G33" s="75">
        <f t="shared" si="8"/>
        <v>0</v>
      </c>
      <c r="H33" s="82"/>
      <c r="I33" s="40">
        <f t="shared" si="5"/>
        <v>0</v>
      </c>
      <c r="J33" s="40">
        <f t="shared" si="6"/>
        <v>0</v>
      </c>
      <c r="K33" s="208"/>
      <c r="L33" s="85"/>
      <c r="M33" s="29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1.25" customHeight="1" x14ac:dyDescent="0.3">
      <c r="A34" s="192"/>
      <c r="B34" s="211"/>
      <c r="C34" s="86" t="s">
        <v>135</v>
      </c>
      <c r="D34" s="83"/>
      <c r="E34" s="84"/>
      <c r="F34" s="82"/>
      <c r="G34" s="75">
        <f t="shared" si="8"/>
        <v>0</v>
      </c>
      <c r="H34" s="82"/>
      <c r="I34" s="40">
        <f t="shared" si="5"/>
        <v>0</v>
      </c>
      <c r="J34" s="40">
        <f t="shared" si="6"/>
        <v>0</v>
      </c>
      <c r="K34" s="192"/>
      <c r="L34" s="85"/>
      <c r="M34" s="29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1.25" customHeight="1" x14ac:dyDescent="0.3">
      <c r="A35" s="212" t="s">
        <v>139</v>
      </c>
      <c r="B35" s="209" t="s">
        <v>155</v>
      </c>
      <c r="C35" s="66" t="s">
        <v>78</v>
      </c>
      <c r="D35" s="35" t="s">
        <v>116</v>
      </c>
      <c r="E35" s="67"/>
      <c r="F35" s="68"/>
      <c r="G35" s="69">
        <f>E35*G36</f>
        <v>0</v>
      </c>
      <c r="H35" s="69">
        <f>E35*H36</f>
        <v>0</v>
      </c>
      <c r="I35" s="69">
        <f t="shared" si="5"/>
        <v>0</v>
      </c>
      <c r="J35" s="69">
        <f t="shared" si="6"/>
        <v>0</v>
      </c>
      <c r="K35" s="214"/>
      <c r="L35" s="70" t="s">
        <v>118</v>
      </c>
      <c r="M35" s="213"/>
      <c r="N35" s="199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1.25" customHeight="1" x14ac:dyDescent="0.3">
      <c r="A36" s="208"/>
      <c r="B36" s="210"/>
      <c r="C36" s="71" t="s">
        <v>120</v>
      </c>
      <c r="D36" s="72"/>
      <c r="E36" s="73"/>
      <c r="F36" s="74"/>
      <c r="G36" s="75">
        <f t="shared" ref="G36:H36" si="9">SUM(G37:G42)</f>
        <v>0</v>
      </c>
      <c r="H36" s="75">
        <f t="shared" si="9"/>
        <v>0</v>
      </c>
      <c r="I36" s="40">
        <f t="shared" si="5"/>
        <v>0</v>
      </c>
      <c r="J36" s="40">
        <f t="shared" si="6"/>
        <v>0</v>
      </c>
      <c r="K36" s="208"/>
      <c r="L36" s="76" t="s">
        <v>122</v>
      </c>
      <c r="M36" s="77"/>
      <c r="N36" s="3" t="s">
        <v>123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1.25" customHeight="1" x14ac:dyDescent="0.3">
      <c r="A37" s="208"/>
      <c r="B37" s="210"/>
      <c r="C37" s="78" t="s">
        <v>124</v>
      </c>
      <c r="D37" s="79" t="s">
        <v>123</v>
      </c>
      <c r="E37" s="80">
        <f>M36</f>
        <v>0</v>
      </c>
      <c r="F37" s="75">
        <f>IF(M35&gt;0,VLOOKUP(M35,'Dienpinigiai ir apgyvendinimas'!A$4:C$157,3,FALSE),0)</f>
        <v>0</v>
      </c>
      <c r="G37" s="75">
        <f>ROUND(E37*F37*M37,2)</f>
        <v>0</v>
      </c>
      <c r="H37" s="75"/>
      <c r="I37" s="40">
        <f t="shared" si="5"/>
        <v>0</v>
      </c>
      <c r="J37" s="40">
        <f t="shared" si="6"/>
        <v>0</v>
      </c>
      <c r="K37" s="208"/>
      <c r="L37" s="81" t="s">
        <v>126</v>
      </c>
      <c r="M37" s="77"/>
      <c r="N37" s="3" t="s">
        <v>127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1.25" customHeight="1" x14ac:dyDescent="0.3">
      <c r="A38" s="208"/>
      <c r="B38" s="210"/>
      <c r="C38" s="78" t="s">
        <v>128</v>
      </c>
      <c r="D38" s="79" t="s">
        <v>129</v>
      </c>
      <c r="E38" s="80">
        <f>IF(E37&gt;0,E37-1,0)</f>
        <v>0</v>
      </c>
      <c r="F38" s="75">
        <f>IF(M35&gt;0,VLOOKUP(M35,'Dienpinigiai ir apgyvendinimas'!A$4:C$157,2,FALSE),0)</f>
        <v>0</v>
      </c>
      <c r="G38" s="75">
        <f>ROUND(E38*F38*M37,2)</f>
        <v>0</v>
      </c>
      <c r="H38" s="82"/>
      <c r="I38" s="40">
        <f t="shared" si="5"/>
        <v>0</v>
      </c>
      <c r="J38" s="40">
        <f t="shared" si="6"/>
        <v>0</v>
      </c>
      <c r="K38" s="208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1.25" customHeight="1" x14ac:dyDescent="0.3">
      <c r="A39" s="208"/>
      <c r="B39" s="210"/>
      <c r="C39" s="78" t="s">
        <v>131</v>
      </c>
      <c r="D39" s="83"/>
      <c r="E39" s="84"/>
      <c r="F39" s="82"/>
      <c r="G39" s="75">
        <f t="shared" ref="G39:G42" si="10">ROUND(E39*F39,2)</f>
        <v>0</v>
      </c>
      <c r="H39" s="82"/>
      <c r="I39" s="40">
        <f t="shared" si="5"/>
        <v>0</v>
      </c>
      <c r="J39" s="40">
        <f t="shared" si="6"/>
        <v>0</v>
      </c>
      <c r="K39" s="208"/>
      <c r="L39" s="85"/>
      <c r="M39" s="29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1.25" customHeight="1" x14ac:dyDescent="0.3">
      <c r="A40" s="208"/>
      <c r="B40" s="210"/>
      <c r="C40" s="78" t="s">
        <v>133</v>
      </c>
      <c r="D40" s="83"/>
      <c r="E40" s="84"/>
      <c r="F40" s="82"/>
      <c r="G40" s="75">
        <f t="shared" si="10"/>
        <v>0</v>
      </c>
      <c r="H40" s="82"/>
      <c r="I40" s="40">
        <f t="shared" si="5"/>
        <v>0</v>
      </c>
      <c r="J40" s="40">
        <f t="shared" si="6"/>
        <v>0</v>
      </c>
      <c r="K40" s="208"/>
      <c r="L40" s="85"/>
      <c r="M40" s="2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1.25" customHeight="1" x14ac:dyDescent="0.3">
      <c r="A41" s="208"/>
      <c r="B41" s="210"/>
      <c r="C41" s="86" t="s">
        <v>135</v>
      </c>
      <c r="D41" s="83"/>
      <c r="E41" s="84"/>
      <c r="F41" s="82"/>
      <c r="G41" s="75">
        <f t="shared" si="10"/>
        <v>0</v>
      </c>
      <c r="H41" s="82"/>
      <c r="I41" s="40">
        <f t="shared" si="5"/>
        <v>0</v>
      </c>
      <c r="J41" s="40">
        <f t="shared" si="6"/>
        <v>0</v>
      </c>
      <c r="K41" s="208"/>
      <c r="L41" s="85"/>
      <c r="M41" s="2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1.25" customHeight="1" x14ac:dyDescent="0.3">
      <c r="A42" s="192"/>
      <c r="B42" s="211"/>
      <c r="C42" s="86" t="s">
        <v>135</v>
      </c>
      <c r="D42" s="83"/>
      <c r="E42" s="84"/>
      <c r="F42" s="82"/>
      <c r="G42" s="75">
        <f t="shared" si="10"/>
        <v>0</v>
      </c>
      <c r="H42" s="82"/>
      <c r="I42" s="40">
        <f t="shared" si="5"/>
        <v>0</v>
      </c>
      <c r="J42" s="40">
        <f t="shared" si="6"/>
        <v>0</v>
      </c>
      <c r="K42" s="192"/>
      <c r="L42" s="85"/>
      <c r="M42" s="2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1.25" customHeight="1" x14ac:dyDescent="0.3">
      <c r="A43" s="212" t="s">
        <v>148</v>
      </c>
      <c r="B43" s="209" t="s">
        <v>155</v>
      </c>
      <c r="C43" s="66" t="s">
        <v>78</v>
      </c>
      <c r="D43" s="35" t="s">
        <v>116</v>
      </c>
      <c r="E43" s="67"/>
      <c r="F43" s="68"/>
      <c r="G43" s="69">
        <f>E43*G44</f>
        <v>0</v>
      </c>
      <c r="H43" s="69">
        <f>E43*H44</f>
        <v>0</v>
      </c>
      <c r="I43" s="69">
        <f t="shared" si="5"/>
        <v>0</v>
      </c>
      <c r="J43" s="69">
        <f t="shared" si="6"/>
        <v>0</v>
      </c>
      <c r="K43" s="214"/>
      <c r="L43" s="70" t="s">
        <v>118</v>
      </c>
      <c r="M43" s="213"/>
      <c r="N43" s="199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1.25" customHeight="1" x14ac:dyDescent="0.3">
      <c r="A44" s="208"/>
      <c r="B44" s="210"/>
      <c r="C44" s="71" t="s">
        <v>120</v>
      </c>
      <c r="D44" s="72"/>
      <c r="E44" s="73"/>
      <c r="F44" s="74"/>
      <c r="G44" s="75">
        <f t="shared" ref="G44:H44" si="11">SUM(G45:G50)</f>
        <v>0</v>
      </c>
      <c r="H44" s="75">
        <f t="shared" si="11"/>
        <v>0</v>
      </c>
      <c r="I44" s="40">
        <f t="shared" si="5"/>
        <v>0</v>
      </c>
      <c r="J44" s="40">
        <f t="shared" si="6"/>
        <v>0</v>
      </c>
      <c r="K44" s="208"/>
      <c r="L44" s="76" t="s">
        <v>122</v>
      </c>
      <c r="M44" s="77"/>
      <c r="N44" s="3" t="s">
        <v>123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1.25" customHeight="1" x14ac:dyDescent="0.3">
      <c r="A45" s="208"/>
      <c r="B45" s="210"/>
      <c r="C45" s="78" t="s">
        <v>124</v>
      </c>
      <c r="D45" s="79" t="s">
        <v>123</v>
      </c>
      <c r="E45" s="80">
        <f>M44</f>
        <v>0</v>
      </c>
      <c r="F45" s="75">
        <f>IF(M43&gt;0,VLOOKUP(M43,'Dienpinigiai ir apgyvendinimas'!A$4:C$157,3,FALSE),0)</f>
        <v>0</v>
      </c>
      <c r="G45" s="75">
        <f>ROUND(E45*F45*M45,2)</f>
        <v>0</v>
      </c>
      <c r="H45" s="75"/>
      <c r="I45" s="40">
        <f t="shared" si="5"/>
        <v>0</v>
      </c>
      <c r="J45" s="40">
        <f t="shared" si="6"/>
        <v>0</v>
      </c>
      <c r="K45" s="208"/>
      <c r="L45" s="81" t="s">
        <v>126</v>
      </c>
      <c r="M45" s="77"/>
      <c r="N45" s="3" t="s">
        <v>127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1.25" customHeight="1" x14ac:dyDescent="0.3">
      <c r="A46" s="208"/>
      <c r="B46" s="210"/>
      <c r="C46" s="78" t="s">
        <v>128</v>
      </c>
      <c r="D46" s="79" t="s">
        <v>129</v>
      </c>
      <c r="E46" s="80">
        <f>IF(E45&gt;0,E45-1,0)</f>
        <v>0</v>
      </c>
      <c r="F46" s="75">
        <f>IF(M43&gt;0,VLOOKUP(M43,'Dienpinigiai ir apgyvendinimas'!A$4:C$157,2,FALSE),0)</f>
        <v>0</v>
      </c>
      <c r="G46" s="75">
        <f>ROUND(E46*F46*M45,2)</f>
        <v>0</v>
      </c>
      <c r="H46" s="82"/>
      <c r="I46" s="40">
        <f t="shared" si="5"/>
        <v>0</v>
      </c>
      <c r="J46" s="40">
        <f t="shared" si="6"/>
        <v>0</v>
      </c>
      <c r="K46" s="208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1.25" customHeight="1" x14ac:dyDescent="0.3">
      <c r="A47" s="208"/>
      <c r="B47" s="210"/>
      <c r="C47" s="78" t="s">
        <v>131</v>
      </c>
      <c r="D47" s="83"/>
      <c r="E47" s="84"/>
      <c r="F47" s="82"/>
      <c r="G47" s="75">
        <f t="shared" ref="G47:G50" si="12">ROUND(E47*F47,2)</f>
        <v>0</v>
      </c>
      <c r="H47" s="82"/>
      <c r="I47" s="40">
        <f t="shared" si="5"/>
        <v>0</v>
      </c>
      <c r="J47" s="40">
        <f t="shared" si="6"/>
        <v>0</v>
      </c>
      <c r="K47" s="208"/>
      <c r="L47" s="85"/>
      <c r="M47" s="2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1.25" customHeight="1" x14ac:dyDescent="0.3">
      <c r="A48" s="208"/>
      <c r="B48" s="210"/>
      <c r="C48" s="78" t="s">
        <v>133</v>
      </c>
      <c r="D48" s="83"/>
      <c r="E48" s="84"/>
      <c r="F48" s="82"/>
      <c r="G48" s="75">
        <f t="shared" si="12"/>
        <v>0</v>
      </c>
      <c r="H48" s="82"/>
      <c r="I48" s="40">
        <f t="shared" si="5"/>
        <v>0</v>
      </c>
      <c r="J48" s="40">
        <f t="shared" si="6"/>
        <v>0</v>
      </c>
      <c r="K48" s="208"/>
      <c r="L48" s="85"/>
      <c r="M48" s="2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1.25" customHeight="1" x14ac:dyDescent="0.3">
      <c r="A49" s="208"/>
      <c r="B49" s="210"/>
      <c r="C49" s="86" t="s">
        <v>135</v>
      </c>
      <c r="D49" s="83"/>
      <c r="E49" s="84"/>
      <c r="F49" s="82"/>
      <c r="G49" s="75">
        <f t="shared" si="12"/>
        <v>0</v>
      </c>
      <c r="H49" s="82"/>
      <c r="I49" s="40">
        <f t="shared" si="5"/>
        <v>0</v>
      </c>
      <c r="J49" s="40">
        <f t="shared" si="6"/>
        <v>0</v>
      </c>
      <c r="K49" s="208"/>
      <c r="L49" s="85"/>
      <c r="M49" s="2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1.25" customHeight="1" x14ac:dyDescent="0.3">
      <c r="A50" s="192"/>
      <c r="B50" s="211"/>
      <c r="C50" s="86" t="s">
        <v>135</v>
      </c>
      <c r="D50" s="83"/>
      <c r="E50" s="84"/>
      <c r="F50" s="82"/>
      <c r="G50" s="75">
        <f t="shared" si="12"/>
        <v>0</v>
      </c>
      <c r="H50" s="82"/>
      <c r="I50" s="40">
        <f t="shared" si="5"/>
        <v>0</v>
      </c>
      <c r="J50" s="40">
        <f t="shared" si="6"/>
        <v>0</v>
      </c>
      <c r="K50" s="192"/>
      <c r="L50" s="85"/>
      <c r="M50" s="2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1.25" customHeight="1" x14ac:dyDescent="0.3">
      <c r="A51" s="212" t="s">
        <v>158</v>
      </c>
      <c r="B51" s="209" t="s">
        <v>155</v>
      </c>
      <c r="C51" s="66" t="s">
        <v>78</v>
      </c>
      <c r="D51" s="35" t="s">
        <v>116</v>
      </c>
      <c r="E51" s="67"/>
      <c r="F51" s="68"/>
      <c r="G51" s="69">
        <f>E51*G52</f>
        <v>0</v>
      </c>
      <c r="H51" s="69">
        <f>E51*H52</f>
        <v>0</v>
      </c>
      <c r="I51" s="69">
        <f t="shared" si="5"/>
        <v>0</v>
      </c>
      <c r="J51" s="69">
        <f t="shared" si="6"/>
        <v>0</v>
      </c>
      <c r="K51" s="214"/>
      <c r="L51" s="70" t="s">
        <v>118</v>
      </c>
      <c r="M51" s="213"/>
      <c r="N51" s="199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1.25" customHeight="1" x14ac:dyDescent="0.3">
      <c r="A52" s="208"/>
      <c r="B52" s="210"/>
      <c r="C52" s="71" t="s">
        <v>120</v>
      </c>
      <c r="D52" s="72"/>
      <c r="E52" s="73"/>
      <c r="F52" s="74"/>
      <c r="G52" s="75">
        <f t="shared" ref="G52:H52" si="13">SUM(G53:G58)</f>
        <v>0</v>
      </c>
      <c r="H52" s="75">
        <f t="shared" si="13"/>
        <v>0</v>
      </c>
      <c r="I52" s="40">
        <f t="shared" si="5"/>
        <v>0</v>
      </c>
      <c r="J52" s="40">
        <f t="shared" si="6"/>
        <v>0</v>
      </c>
      <c r="K52" s="208"/>
      <c r="L52" s="76" t="s">
        <v>122</v>
      </c>
      <c r="M52" s="77"/>
      <c r="N52" s="3" t="s">
        <v>123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1.25" customHeight="1" x14ac:dyDescent="0.3">
      <c r="A53" s="208"/>
      <c r="B53" s="210"/>
      <c r="C53" s="78" t="s">
        <v>124</v>
      </c>
      <c r="D53" s="79" t="s">
        <v>123</v>
      </c>
      <c r="E53" s="80">
        <f>M52</f>
        <v>0</v>
      </c>
      <c r="F53" s="75">
        <f>IF(M51&gt;0,VLOOKUP(M51,'Dienpinigiai ir apgyvendinimas'!A$4:C$157,3,FALSE),0)</f>
        <v>0</v>
      </c>
      <c r="G53" s="75">
        <f>ROUND(E53*F53*M53,2)</f>
        <v>0</v>
      </c>
      <c r="H53" s="75"/>
      <c r="I53" s="40">
        <f t="shared" si="5"/>
        <v>0</v>
      </c>
      <c r="J53" s="40">
        <f t="shared" si="6"/>
        <v>0</v>
      </c>
      <c r="K53" s="208"/>
      <c r="L53" s="81" t="s">
        <v>126</v>
      </c>
      <c r="M53" s="77"/>
      <c r="N53" s="3" t="s">
        <v>127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1.25" customHeight="1" x14ac:dyDescent="0.3">
      <c r="A54" s="208"/>
      <c r="B54" s="210"/>
      <c r="C54" s="78" t="s">
        <v>128</v>
      </c>
      <c r="D54" s="79" t="s">
        <v>129</v>
      </c>
      <c r="E54" s="80">
        <f>IF(E53&gt;0,E53-1,0)</f>
        <v>0</v>
      </c>
      <c r="F54" s="75">
        <f>IF(M51&gt;0,VLOOKUP(M51,'Dienpinigiai ir apgyvendinimas'!A$4:C$157,2,FALSE),0)</f>
        <v>0</v>
      </c>
      <c r="G54" s="75">
        <f>ROUND(E54*F54*M53,2)</f>
        <v>0</v>
      </c>
      <c r="H54" s="82"/>
      <c r="I54" s="40">
        <f t="shared" si="5"/>
        <v>0</v>
      </c>
      <c r="J54" s="40">
        <f t="shared" si="6"/>
        <v>0</v>
      </c>
      <c r="K54" s="208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1.25" customHeight="1" x14ac:dyDescent="0.3">
      <c r="A55" s="208"/>
      <c r="B55" s="210"/>
      <c r="C55" s="78" t="s">
        <v>131</v>
      </c>
      <c r="D55" s="83"/>
      <c r="E55" s="84"/>
      <c r="F55" s="82"/>
      <c r="G55" s="75">
        <f t="shared" ref="G55:G58" si="14">ROUND(E55*F55,2)</f>
        <v>0</v>
      </c>
      <c r="H55" s="82"/>
      <c r="I55" s="40">
        <f t="shared" si="5"/>
        <v>0</v>
      </c>
      <c r="J55" s="40">
        <f t="shared" si="6"/>
        <v>0</v>
      </c>
      <c r="K55" s="208"/>
      <c r="L55" s="85"/>
      <c r="M55" s="2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1.25" customHeight="1" x14ac:dyDescent="0.3">
      <c r="A56" s="208"/>
      <c r="B56" s="210"/>
      <c r="C56" s="78" t="s">
        <v>133</v>
      </c>
      <c r="D56" s="83"/>
      <c r="E56" s="84"/>
      <c r="F56" s="82"/>
      <c r="G56" s="75">
        <f t="shared" si="14"/>
        <v>0</v>
      </c>
      <c r="H56" s="82"/>
      <c r="I56" s="40">
        <f t="shared" si="5"/>
        <v>0</v>
      </c>
      <c r="J56" s="40">
        <f t="shared" si="6"/>
        <v>0</v>
      </c>
      <c r="K56" s="208"/>
      <c r="L56" s="85"/>
      <c r="M56" s="2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1.25" customHeight="1" x14ac:dyDescent="0.3">
      <c r="A57" s="208"/>
      <c r="B57" s="210"/>
      <c r="C57" s="86" t="s">
        <v>191</v>
      </c>
      <c r="D57" s="83"/>
      <c r="E57" s="84"/>
      <c r="F57" s="82"/>
      <c r="G57" s="75">
        <f t="shared" si="14"/>
        <v>0</v>
      </c>
      <c r="H57" s="82"/>
      <c r="I57" s="40">
        <f t="shared" si="5"/>
        <v>0</v>
      </c>
      <c r="J57" s="40">
        <f t="shared" si="6"/>
        <v>0</v>
      </c>
      <c r="K57" s="208"/>
      <c r="L57" s="85"/>
      <c r="M57" s="2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1.25" customHeight="1" x14ac:dyDescent="0.3">
      <c r="A58" s="192"/>
      <c r="B58" s="211"/>
      <c r="C58" s="86" t="s">
        <v>135</v>
      </c>
      <c r="D58" s="83"/>
      <c r="E58" s="84"/>
      <c r="F58" s="82"/>
      <c r="G58" s="75">
        <f t="shared" si="14"/>
        <v>0</v>
      </c>
      <c r="H58" s="82"/>
      <c r="I58" s="40">
        <f t="shared" si="5"/>
        <v>0</v>
      </c>
      <c r="J58" s="40">
        <f t="shared" si="6"/>
        <v>0</v>
      </c>
      <c r="K58" s="192"/>
      <c r="L58" s="85"/>
      <c r="M58" s="2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1.25" customHeight="1" x14ac:dyDescent="0.3">
      <c r="A59" s="212" t="s">
        <v>169</v>
      </c>
      <c r="B59" s="209" t="s">
        <v>155</v>
      </c>
      <c r="C59" s="66" t="s">
        <v>78</v>
      </c>
      <c r="D59" s="35" t="s">
        <v>116</v>
      </c>
      <c r="E59" s="67"/>
      <c r="F59" s="68"/>
      <c r="G59" s="69">
        <f>E59*G60</f>
        <v>0</v>
      </c>
      <c r="H59" s="69">
        <f>E59*H60</f>
        <v>0</v>
      </c>
      <c r="I59" s="69">
        <f t="shared" si="5"/>
        <v>0</v>
      </c>
      <c r="J59" s="69">
        <f t="shared" si="6"/>
        <v>0</v>
      </c>
      <c r="K59" s="214"/>
      <c r="L59" s="70" t="s">
        <v>118</v>
      </c>
      <c r="M59" s="213"/>
      <c r="N59" s="199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1.25" customHeight="1" x14ac:dyDescent="0.3">
      <c r="A60" s="208"/>
      <c r="B60" s="210"/>
      <c r="C60" s="71" t="s">
        <v>120</v>
      </c>
      <c r="D60" s="72"/>
      <c r="E60" s="73"/>
      <c r="F60" s="74"/>
      <c r="G60" s="75">
        <f t="shared" ref="G60:H60" si="15">SUM(G61:G66)</f>
        <v>0</v>
      </c>
      <c r="H60" s="75">
        <f t="shared" si="15"/>
        <v>0</v>
      </c>
      <c r="I60" s="40">
        <f t="shared" si="5"/>
        <v>0</v>
      </c>
      <c r="J60" s="40">
        <f t="shared" si="6"/>
        <v>0</v>
      </c>
      <c r="K60" s="208"/>
      <c r="L60" s="76" t="s">
        <v>122</v>
      </c>
      <c r="M60" s="77"/>
      <c r="N60" s="3" t="s">
        <v>123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1.25" customHeight="1" x14ac:dyDescent="0.3">
      <c r="A61" s="208"/>
      <c r="B61" s="210"/>
      <c r="C61" s="78" t="s">
        <v>124</v>
      </c>
      <c r="D61" s="79" t="s">
        <v>123</v>
      </c>
      <c r="E61" s="80">
        <f>M60</f>
        <v>0</v>
      </c>
      <c r="F61" s="75">
        <f>IF(M59&gt;0,VLOOKUP(M59,'Dienpinigiai ir apgyvendinimas'!A$4:C$157,3,FALSE),0)</f>
        <v>0</v>
      </c>
      <c r="G61" s="75">
        <f>ROUND(E61*F61*M61,2)</f>
        <v>0</v>
      </c>
      <c r="H61" s="75"/>
      <c r="I61" s="40">
        <f t="shared" si="5"/>
        <v>0</v>
      </c>
      <c r="J61" s="40">
        <f t="shared" si="6"/>
        <v>0</v>
      </c>
      <c r="K61" s="208"/>
      <c r="L61" s="81" t="s">
        <v>126</v>
      </c>
      <c r="M61" s="77"/>
      <c r="N61" s="3" t="s">
        <v>127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1.25" customHeight="1" x14ac:dyDescent="0.3">
      <c r="A62" s="208"/>
      <c r="B62" s="210"/>
      <c r="C62" s="78" t="s">
        <v>128</v>
      </c>
      <c r="D62" s="79" t="s">
        <v>129</v>
      </c>
      <c r="E62" s="80">
        <f>IF(E61&gt;0,E61-1,0)</f>
        <v>0</v>
      </c>
      <c r="F62" s="75">
        <f>IF(M59&gt;0,VLOOKUP(M59,'Dienpinigiai ir apgyvendinimas'!A$4:C$157,2,FALSE),0)</f>
        <v>0</v>
      </c>
      <c r="G62" s="75">
        <f>ROUND(E62*F62*M61,2)</f>
        <v>0</v>
      </c>
      <c r="H62" s="82"/>
      <c r="I62" s="40">
        <f t="shared" si="5"/>
        <v>0</v>
      </c>
      <c r="J62" s="40">
        <f t="shared" si="6"/>
        <v>0</v>
      </c>
      <c r="K62" s="208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1.25" customHeight="1" x14ac:dyDescent="0.3">
      <c r="A63" s="208"/>
      <c r="B63" s="210"/>
      <c r="C63" s="78" t="s">
        <v>131</v>
      </c>
      <c r="D63" s="83"/>
      <c r="E63" s="84"/>
      <c r="F63" s="82"/>
      <c r="G63" s="75">
        <f t="shared" ref="G63:G66" si="16">ROUND(E63*F63,2)</f>
        <v>0</v>
      </c>
      <c r="H63" s="82"/>
      <c r="I63" s="40">
        <f t="shared" si="5"/>
        <v>0</v>
      </c>
      <c r="J63" s="40">
        <f t="shared" si="6"/>
        <v>0</v>
      </c>
      <c r="K63" s="208"/>
      <c r="L63" s="85"/>
      <c r="M63" s="2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1.25" customHeight="1" x14ac:dyDescent="0.3">
      <c r="A64" s="208"/>
      <c r="B64" s="210"/>
      <c r="C64" s="78" t="s">
        <v>133</v>
      </c>
      <c r="D64" s="83"/>
      <c r="E64" s="84"/>
      <c r="F64" s="82"/>
      <c r="G64" s="75">
        <f t="shared" si="16"/>
        <v>0</v>
      </c>
      <c r="H64" s="82"/>
      <c r="I64" s="40">
        <f t="shared" si="5"/>
        <v>0</v>
      </c>
      <c r="J64" s="40">
        <f t="shared" si="6"/>
        <v>0</v>
      </c>
      <c r="K64" s="208"/>
      <c r="L64" s="85"/>
      <c r="M64" s="2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1.25" customHeight="1" x14ac:dyDescent="0.3">
      <c r="A65" s="208"/>
      <c r="B65" s="210"/>
      <c r="C65" s="86" t="s">
        <v>135</v>
      </c>
      <c r="D65" s="83"/>
      <c r="E65" s="84"/>
      <c r="F65" s="82"/>
      <c r="G65" s="75">
        <f t="shared" si="16"/>
        <v>0</v>
      </c>
      <c r="H65" s="82"/>
      <c r="I65" s="40">
        <f t="shared" si="5"/>
        <v>0</v>
      </c>
      <c r="J65" s="40">
        <f t="shared" si="6"/>
        <v>0</v>
      </c>
      <c r="K65" s="208"/>
      <c r="L65" s="85"/>
      <c r="M65" s="2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1.25" customHeight="1" x14ac:dyDescent="0.3">
      <c r="A66" s="192"/>
      <c r="B66" s="211"/>
      <c r="C66" s="86" t="s">
        <v>135</v>
      </c>
      <c r="D66" s="83"/>
      <c r="E66" s="84"/>
      <c r="F66" s="82"/>
      <c r="G66" s="75">
        <f t="shared" si="16"/>
        <v>0</v>
      </c>
      <c r="H66" s="82"/>
      <c r="I66" s="40">
        <f t="shared" si="5"/>
        <v>0</v>
      </c>
      <c r="J66" s="40">
        <f t="shared" si="6"/>
        <v>0</v>
      </c>
      <c r="K66" s="192"/>
      <c r="L66" s="85"/>
      <c r="M66" s="2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1.25" customHeight="1" x14ac:dyDescent="0.3">
      <c r="A67" s="212" t="s">
        <v>181</v>
      </c>
      <c r="B67" s="209" t="s">
        <v>155</v>
      </c>
      <c r="C67" s="66" t="s">
        <v>78</v>
      </c>
      <c r="D67" s="35" t="s">
        <v>116</v>
      </c>
      <c r="E67" s="67"/>
      <c r="F67" s="68"/>
      <c r="G67" s="69">
        <f>E67*G68</f>
        <v>0</v>
      </c>
      <c r="H67" s="69">
        <f>E67*H68</f>
        <v>0</v>
      </c>
      <c r="I67" s="69">
        <f t="shared" si="5"/>
        <v>0</v>
      </c>
      <c r="J67" s="69">
        <f t="shared" si="6"/>
        <v>0</v>
      </c>
      <c r="K67" s="214"/>
      <c r="L67" s="70" t="s">
        <v>118</v>
      </c>
      <c r="M67" s="213" t="s">
        <v>214</v>
      </c>
      <c r="N67" s="199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1.25" customHeight="1" x14ac:dyDescent="0.3">
      <c r="A68" s="208"/>
      <c r="B68" s="210"/>
      <c r="C68" s="71" t="s">
        <v>120</v>
      </c>
      <c r="D68" s="72"/>
      <c r="E68" s="73"/>
      <c r="F68" s="74"/>
      <c r="G68" s="75">
        <f t="shared" ref="G68:H68" si="17">SUM(G69:G74)</f>
        <v>0</v>
      </c>
      <c r="H68" s="75">
        <f t="shared" si="17"/>
        <v>0</v>
      </c>
      <c r="I68" s="40">
        <f t="shared" si="5"/>
        <v>0</v>
      </c>
      <c r="J68" s="40">
        <f t="shared" si="6"/>
        <v>0</v>
      </c>
      <c r="K68" s="208"/>
      <c r="L68" s="76" t="s">
        <v>122</v>
      </c>
      <c r="M68" s="77"/>
      <c r="N68" s="3" t="s">
        <v>123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1.25" customHeight="1" x14ac:dyDescent="0.3">
      <c r="A69" s="208"/>
      <c r="B69" s="210"/>
      <c r="C69" s="78" t="s">
        <v>124</v>
      </c>
      <c r="D69" s="79" t="s">
        <v>123</v>
      </c>
      <c r="E69" s="80">
        <f>M68</f>
        <v>0</v>
      </c>
      <c r="F69" s="75">
        <f>IF(M67&gt;0,VLOOKUP(M67,'Dienpinigiai ir apgyvendinimas'!A$4:C$157,3,FALSE),0)</f>
        <v>45</v>
      </c>
      <c r="G69" s="75">
        <f>ROUND(E69*F69*M69,2)</f>
        <v>0</v>
      </c>
      <c r="H69" s="75"/>
      <c r="I69" s="40">
        <f t="shared" si="5"/>
        <v>0</v>
      </c>
      <c r="J69" s="40">
        <f t="shared" si="6"/>
        <v>0</v>
      </c>
      <c r="K69" s="208"/>
      <c r="L69" s="81" t="s">
        <v>126</v>
      </c>
      <c r="M69" s="77"/>
      <c r="N69" s="3" t="s">
        <v>127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1.25" customHeight="1" x14ac:dyDescent="0.3">
      <c r="A70" s="208"/>
      <c r="B70" s="210"/>
      <c r="C70" s="78" t="s">
        <v>128</v>
      </c>
      <c r="D70" s="79" t="s">
        <v>129</v>
      </c>
      <c r="E70" s="80">
        <f>IF(E69&gt;0,E69-1,0)</f>
        <v>0</v>
      </c>
      <c r="F70" s="75">
        <f>IF(M67&gt;0,VLOOKUP(M67,'Dienpinigiai ir apgyvendinimas'!A$4:C$157,2,FALSE),0)</f>
        <v>165</v>
      </c>
      <c r="G70" s="75">
        <f>ROUND(E70*F70*M69,2)</f>
        <v>0</v>
      </c>
      <c r="H70" s="82"/>
      <c r="I70" s="40">
        <f t="shared" si="5"/>
        <v>0</v>
      </c>
      <c r="J70" s="40">
        <f t="shared" si="6"/>
        <v>0</v>
      </c>
      <c r="K70" s="208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1.25" customHeight="1" x14ac:dyDescent="0.3">
      <c r="A71" s="208"/>
      <c r="B71" s="210"/>
      <c r="C71" s="78" t="s">
        <v>131</v>
      </c>
      <c r="D71" s="83"/>
      <c r="E71" s="84"/>
      <c r="F71" s="82"/>
      <c r="G71" s="75">
        <f t="shared" ref="G71:G74" si="18">ROUND(E71*F71,2)</f>
        <v>0</v>
      </c>
      <c r="H71" s="82"/>
      <c r="I71" s="40">
        <f t="shared" si="5"/>
        <v>0</v>
      </c>
      <c r="J71" s="40">
        <f t="shared" si="6"/>
        <v>0</v>
      </c>
      <c r="K71" s="208"/>
      <c r="L71" s="85"/>
      <c r="M71" s="2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1.25" customHeight="1" x14ac:dyDescent="0.3">
      <c r="A72" s="208"/>
      <c r="B72" s="210"/>
      <c r="C72" s="78" t="s">
        <v>133</v>
      </c>
      <c r="D72" s="83"/>
      <c r="E72" s="84"/>
      <c r="F72" s="82"/>
      <c r="G72" s="75">
        <f t="shared" si="18"/>
        <v>0</v>
      </c>
      <c r="H72" s="82"/>
      <c r="I72" s="40">
        <f t="shared" si="5"/>
        <v>0</v>
      </c>
      <c r="J72" s="40">
        <f t="shared" si="6"/>
        <v>0</v>
      </c>
      <c r="K72" s="208"/>
      <c r="L72" s="85"/>
      <c r="M72" s="2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1.25" customHeight="1" x14ac:dyDescent="0.3">
      <c r="A73" s="208"/>
      <c r="B73" s="210"/>
      <c r="C73" s="86" t="s">
        <v>135</v>
      </c>
      <c r="D73" s="83"/>
      <c r="E73" s="84"/>
      <c r="F73" s="82"/>
      <c r="G73" s="75">
        <f t="shared" si="18"/>
        <v>0</v>
      </c>
      <c r="H73" s="82"/>
      <c r="I73" s="40">
        <f t="shared" si="5"/>
        <v>0</v>
      </c>
      <c r="J73" s="40">
        <f t="shared" si="6"/>
        <v>0</v>
      </c>
      <c r="K73" s="208"/>
      <c r="L73" s="85"/>
      <c r="M73" s="2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1.25" customHeight="1" x14ac:dyDescent="0.3">
      <c r="A74" s="192"/>
      <c r="B74" s="211"/>
      <c r="C74" s="86" t="s">
        <v>135</v>
      </c>
      <c r="D74" s="83"/>
      <c r="E74" s="84"/>
      <c r="F74" s="82"/>
      <c r="G74" s="75">
        <f t="shared" si="18"/>
        <v>0</v>
      </c>
      <c r="H74" s="82"/>
      <c r="I74" s="40">
        <f t="shared" si="5"/>
        <v>0</v>
      </c>
      <c r="J74" s="40">
        <f t="shared" si="6"/>
        <v>0</v>
      </c>
      <c r="K74" s="192"/>
      <c r="L74" s="85"/>
      <c r="M74" s="2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1.25" customHeight="1" x14ac:dyDescent="0.3">
      <c r="A75" s="212" t="s">
        <v>195</v>
      </c>
      <c r="B75" s="209" t="s">
        <v>155</v>
      </c>
      <c r="C75" s="66" t="s">
        <v>78</v>
      </c>
      <c r="D75" s="35" t="s">
        <v>116</v>
      </c>
      <c r="E75" s="67"/>
      <c r="F75" s="68"/>
      <c r="G75" s="69">
        <f>E75*G76</f>
        <v>0</v>
      </c>
      <c r="H75" s="69">
        <f>E75*H76</f>
        <v>0</v>
      </c>
      <c r="I75" s="69">
        <f t="shared" si="5"/>
        <v>0</v>
      </c>
      <c r="J75" s="69">
        <f t="shared" si="6"/>
        <v>0</v>
      </c>
      <c r="K75" s="214"/>
      <c r="L75" s="70" t="s">
        <v>118</v>
      </c>
      <c r="M75" s="213"/>
      <c r="N75" s="199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1.25" customHeight="1" x14ac:dyDescent="0.3">
      <c r="A76" s="208"/>
      <c r="B76" s="210"/>
      <c r="C76" s="71" t="s">
        <v>120</v>
      </c>
      <c r="D76" s="72"/>
      <c r="E76" s="73"/>
      <c r="F76" s="74"/>
      <c r="G76" s="75">
        <f t="shared" ref="G76:H76" si="19">SUM(G77:G82)</f>
        <v>0</v>
      </c>
      <c r="H76" s="75">
        <f t="shared" si="19"/>
        <v>0</v>
      </c>
      <c r="I76" s="40">
        <f t="shared" si="5"/>
        <v>0</v>
      </c>
      <c r="J76" s="40">
        <f t="shared" si="6"/>
        <v>0</v>
      </c>
      <c r="K76" s="208"/>
      <c r="L76" s="76" t="s">
        <v>122</v>
      </c>
      <c r="M76" s="77"/>
      <c r="N76" s="3" t="s">
        <v>123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1.25" customHeight="1" x14ac:dyDescent="0.3">
      <c r="A77" s="208"/>
      <c r="B77" s="210"/>
      <c r="C77" s="78" t="s">
        <v>124</v>
      </c>
      <c r="D77" s="79" t="s">
        <v>123</v>
      </c>
      <c r="E77" s="80">
        <f>M76</f>
        <v>0</v>
      </c>
      <c r="F77" s="75">
        <f>IF(M75&gt;0,VLOOKUP(M75,'Dienpinigiai ir apgyvendinimas'!A$4:C$157,3,FALSE),0)</f>
        <v>0</v>
      </c>
      <c r="G77" s="75">
        <f>ROUND(E77*F77*M77,2)</f>
        <v>0</v>
      </c>
      <c r="H77" s="75"/>
      <c r="I77" s="40">
        <f t="shared" si="5"/>
        <v>0</v>
      </c>
      <c r="J77" s="40">
        <f t="shared" si="6"/>
        <v>0</v>
      </c>
      <c r="K77" s="208"/>
      <c r="L77" s="81" t="s">
        <v>126</v>
      </c>
      <c r="M77" s="77"/>
      <c r="N77" s="3" t="s">
        <v>127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1.25" customHeight="1" x14ac:dyDescent="0.3">
      <c r="A78" s="208"/>
      <c r="B78" s="210"/>
      <c r="C78" s="78" t="s">
        <v>128</v>
      </c>
      <c r="D78" s="79" t="s">
        <v>129</v>
      </c>
      <c r="E78" s="80">
        <f>IF(E77&gt;0,E77-1,0)</f>
        <v>0</v>
      </c>
      <c r="F78" s="75">
        <f>IF(M75&gt;0,VLOOKUP(M75,'Dienpinigiai ir apgyvendinimas'!A$4:C$157,2,FALSE),0)</f>
        <v>0</v>
      </c>
      <c r="G78" s="75">
        <f>ROUND(E78*F78*M77,2)</f>
        <v>0</v>
      </c>
      <c r="H78" s="82"/>
      <c r="I78" s="40">
        <f t="shared" si="5"/>
        <v>0</v>
      </c>
      <c r="J78" s="40">
        <f t="shared" si="6"/>
        <v>0</v>
      </c>
      <c r="K78" s="208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1.25" customHeight="1" x14ac:dyDescent="0.3">
      <c r="A79" s="208"/>
      <c r="B79" s="210"/>
      <c r="C79" s="78" t="s">
        <v>131</v>
      </c>
      <c r="D79" s="83"/>
      <c r="E79" s="84"/>
      <c r="F79" s="82"/>
      <c r="G79" s="75">
        <f t="shared" ref="G79:G82" si="20">ROUND(E79*F79,2)</f>
        <v>0</v>
      </c>
      <c r="H79" s="82"/>
      <c r="I79" s="40">
        <f t="shared" si="5"/>
        <v>0</v>
      </c>
      <c r="J79" s="40">
        <f t="shared" si="6"/>
        <v>0</v>
      </c>
      <c r="K79" s="208"/>
      <c r="L79" s="85"/>
      <c r="M79" s="2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1.25" customHeight="1" x14ac:dyDescent="0.3">
      <c r="A80" s="208"/>
      <c r="B80" s="210"/>
      <c r="C80" s="78" t="s">
        <v>133</v>
      </c>
      <c r="D80" s="83"/>
      <c r="E80" s="84"/>
      <c r="F80" s="82"/>
      <c r="G80" s="75">
        <f t="shared" si="20"/>
        <v>0</v>
      </c>
      <c r="H80" s="82"/>
      <c r="I80" s="40">
        <f t="shared" si="5"/>
        <v>0</v>
      </c>
      <c r="J80" s="40">
        <f t="shared" si="6"/>
        <v>0</v>
      </c>
      <c r="K80" s="208"/>
      <c r="L80" s="85"/>
      <c r="M80" s="2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1.25" customHeight="1" x14ac:dyDescent="0.3">
      <c r="A81" s="208"/>
      <c r="B81" s="210"/>
      <c r="C81" s="86" t="s">
        <v>135</v>
      </c>
      <c r="D81" s="83"/>
      <c r="E81" s="84"/>
      <c r="F81" s="82"/>
      <c r="G81" s="75">
        <f t="shared" si="20"/>
        <v>0</v>
      </c>
      <c r="H81" s="82"/>
      <c r="I81" s="40">
        <f t="shared" si="5"/>
        <v>0</v>
      </c>
      <c r="J81" s="40">
        <f t="shared" si="6"/>
        <v>0</v>
      </c>
      <c r="K81" s="208"/>
      <c r="L81" s="85"/>
      <c r="M81" s="2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1.25" customHeight="1" x14ac:dyDescent="0.3">
      <c r="A82" s="192"/>
      <c r="B82" s="211"/>
      <c r="C82" s="86" t="s">
        <v>135</v>
      </c>
      <c r="D82" s="83"/>
      <c r="E82" s="84"/>
      <c r="F82" s="82"/>
      <c r="G82" s="75">
        <f t="shared" si="20"/>
        <v>0</v>
      </c>
      <c r="H82" s="82"/>
      <c r="I82" s="40">
        <f t="shared" si="5"/>
        <v>0</v>
      </c>
      <c r="J82" s="40">
        <f t="shared" si="6"/>
        <v>0</v>
      </c>
      <c r="K82" s="192"/>
      <c r="L82" s="85"/>
      <c r="M82" s="2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1.25" customHeight="1" x14ac:dyDescent="0.3">
      <c r="A83" s="212" t="s">
        <v>211</v>
      </c>
      <c r="B83" s="209" t="s">
        <v>155</v>
      </c>
      <c r="C83" s="66" t="s">
        <v>78</v>
      </c>
      <c r="D83" s="35" t="s">
        <v>116</v>
      </c>
      <c r="E83" s="67"/>
      <c r="F83" s="68"/>
      <c r="G83" s="69">
        <f>E83*G84</f>
        <v>0</v>
      </c>
      <c r="H83" s="69">
        <f>E83*H84</f>
        <v>0</v>
      </c>
      <c r="I83" s="69">
        <f t="shared" si="5"/>
        <v>0</v>
      </c>
      <c r="J83" s="69">
        <f t="shared" si="6"/>
        <v>0</v>
      </c>
      <c r="K83" s="214"/>
      <c r="L83" s="70" t="s">
        <v>118</v>
      </c>
      <c r="M83" s="213"/>
      <c r="N83" s="199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1.25" customHeight="1" x14ac:dyDescent="0.3">
      <c r="A84" s="208"/>
      <c r="B84" s="210"/>
      <c r="C84" s="71" t="s">
        <v>120</v>
      </c>
      <c r="D84" s="72"/>
      <c r="E84" s="73"/>
      <c r="F84" s="74"/>
      <c r="G84" s="75">
        <f t="shared" ref="G84:H84" si="21">SUM(G85:G90)</f>
        <v>0</v>
      </c>
      <c r="H84" s="75">
        <f t="shared" si="21"/>
        <v>0</v>
      </c>
      <c r="I84" s="40">
        <f t="shared" si="5"/>
        <v>0</v>
      </c>
      <c r="J84" s="40">
        <f t="shared" si="6"/>
        <v>0</v>
      </c>
      <c r="K84" s="208"/>
      <c r="L84" s="76" t="s">
        <v>122</v>
      </c>
      <c r="M84" s="77"/>
      <c r="N84" s="3" t="s">
        <v>123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1.25" customHeight="1" x14ac:dyDescent="0.3">
      <c r="A85" s="208"/>
      <c r="B85" s="210"/>
      <c r="C85" s="78" t="s">
        <v>124</v>
      </c>
      <c r="D85" s="79" t="s">
        <v>123</v>
      </c>
      <c r="E85" s="80">
        <f>M84</f>
        <v>0</v>
      </c>
      <c r="F85" s="75">
        <f>IF(M83&gt;0,VLOOKUP(M83,'Dienpinigiai ir apgyvendinimas'!A$4:C$157,3,FALSE),0)</f>
        <v>0</v>
      </c>
      <c r="G85" s="75">
        <f>ROUND(E85*F85*M85,2)</f>
        <v>0</v>
      </c>
      <c r="H85" s="75"/>
      <c r="I85" s="40">
        <f t="shared" si="5"/>
        <v>0</v>
      </c>
      <c r="J85" s="40">
        <f t="shared" si="6"/>
        <v>0</v>
      </c>
      <c r="K85" s="208"/>
      <c r="L85" s="81" t="s">
        <v>126</v>
      </c>
      <c r="M85" s="77"/>
      <c r="N85" s="3" t="s">
        <v>127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1.25" customHeight="1" x14ac:dyDescent="0.3">
      <c r="A86" s="208"/>
      <c r="B86" s="210"/>
      <c r="C86" s="78" t="s">
        <v>128</v>
      </c>
      <c r="D86" s="79" t="s">
        <v>129</v>
      </c>
      <c r="E86" s="80">
        <f>IF(E85&gt;0,E85-1,0)</f>
        <v>0</v>
      </c>
      <c r="F86" s="75">
        <f>IF(M83&gt;0,VLOOKUP(M83,'Dienpinigiai ir apgyvendinimas'!A$4:C$157,2,FALSE),0)</f>
        <v>0</v>
      </c>
      <c r="G86" s="75">
        <f>ROUND(E86*F86*M85,2)</f>
        <v>0</v>
      </c>
      <c r="H86" s="82"/>
      <c r="I86" s="40">
        <f t="shared" si="5"/>
        <v>0</v>
      </c>
      <c r="J86" s="40">
        <f t="shared" si="6"/>
        <v>0</v>
      </c>
      <c r="K86" s="208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1.25" customHeight="1" x14ac:dyDescent="0.3">
      <c r="A87" s="208"/>
      <c r="B87" s="210"/>
      <c r="C87" s="78" t="s">
        <v>131</v>
      </c>
      <c r="D87" s="83"/>
      <c r="E87" s="84"/>
      <c r="F87" s="82"/>
      <c r="G87" s="75">
        <f t="shared" ref="G87:G90" si="22">ROUND(E87*F87,2)</f>
        <v>0</v>
      </c>
      <c r="H87" s="82"/>
      <c r="I87" s="40">
        <f t="shared" si="5"/>
        <v>0</v>
      </c>
      <c r="J87" s="40">
        <f t="shared" si="6"/>
        <v>0</v>
      </c>
      <c r="K87" s="208"/>
      <c r="L87" s="85"/>
      <c r="M87" s="2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1.25" customHeight="1" x14ac:dyDescent="0.3">
      <c r="A88" s="208"/>
      <c r="B88" s="210"/>
      <c r="C88" s="78" t="s">
        <v>133</v>
      </c>
      <c r="D88" s="83"/>
      <c r="E88" s="84"/>
      <c r="F88" s="82"/>
      <c r="G88" s="75">
        <f t="shared" si="22"/>
        <v>0</v>
      </c>
      <c r="H88" s="82"/>
      <c r="I88" s="40">
        <f t="shared" si="5"/>
        <v>0</v>
      </c>
      <c r="J88" s="40">
        <f t="shared" si="6"/>
        <v>0</v>
      </c>
      <c r="K88" s="208"/>
      <c r="L88" s="85"/>
      <c r="M88" s="2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1.25" customHeight="1" x14ac:dyDescent="0.3">
      <c r="A89" s="208"/>
      <c r="B89" s="210"/>
      <c r="C89" s="86" t="s">
        <v>135</v>
      </c>
      <c r="D89" s="83"/>
      <c r="E89" s="84"/>
      <c r="F89" s="82"/>
      <c r="G89" s="75">
        <f t="shared" si="22"/>
        <v>0</v>
      </c>
      <c r="H89" s="82"/>
      <c r="I89" s="40">
        <f t="shared" si="5"/>
        <v>0</v>
      </c>
      <c r="J89" s="40">
        <f t="shared" si="6"/>
        <v>0</v>
      </c>
      <c r="K89" s="208"/>
      <c r="L89" s="85"/>
      <c r="M89" s="2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1.25" customHeight="1" x14ac:dyDescent="0.3">
      <c r="A90" s="192"/>
      <c r="B90" s="211"/>
      <c r="C90" s="86" t="s">
        <v>135</v>
      </c>
      <c r="D90" s="83"/>
      <c r="E90" s="84"/>
      <c r="F90" s="82"/>
      <c r="G90" s="75">
        <f t="shared" si="22"/>
        <v>0</v>
      </c>
      <c r="H90" s="82"/>
      <c r="I90" s="40">
        <f t="shared" si="5"/>
        <v>0</v>
      </c>
      <c r="J90" s="40">
        <f t="shared" si="6"/>
        <v>0</v>
      </c>
      <c r="K90" s="192"/>
      <c r="L90" s="85"/>
      <c r="M90" s="29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1.25" customHeight="1" x14ac:dyDescent="0.3">
      <c r="A91" s="212" t="s">
        <v>228</v>
      </c>
      <c r="B91" s="209" t="s">
        <v>155</v>
      </c>
      <c r="C91" s="66" t="s">
        <v>78</v>
      </c>
      <c r="D91" s="35" t="s">
        <v>116</v>
      </c>
      <c r="E91" s="67"/>
      <c r="F91" s="68"/>
      <c r="G91" s="69">
        <f>E91*G92</f>
        <v>0</v>
      </c>
      <c r="H91" s="69">
        <f>E91*H92</f>
        <v>0</v>
      </c>
      <c r="I91" s="69">
        <f t="shared" si="5"/>
        <v>0</v>
      </c>
      <c r="J91" s="69">
        <f t="shared" si="6"/>
        <v>0</v>
      </c>
      <c r="K91" s="214"/>
      <c r="L91" s="70" t="s">
        <v>118</v>
      </c>
      <c r="M91" s="213"/>
      <c r="N91" s="199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1.25" customHeight="1" x14ac:dyDescent="0.3">
      <c r="A92" s="208"/>
      <c r="B92" s="210"/>
      <c r="C92" s="71" t="s">
        <v>120</v>
      </c>
      <c r="D92" s="72"/>
      <c r="E92" s="73"/>
      <c r="F92" s="74"/>
      <c r="G92" s="75">
        <f t="shared" ref="G92:H92" si="23">SUM(G93:G98)</f>
        <v>0</v>
      </c>
      <c r="H92" s="75">
        <f t="shared" si="23"/>
        <v>0</v>
      </c>
      <c r="I92" s="40">
        <f t="shared" si="5"/>
        <v>0</v>
      </c>
      <c r="J92" s="40">
        <f t="shared" si="6"/>
        <v>0</v>
      </c>
      <c r="K92" s="208"/>
      <c r="L92" s="76" t="s">
        <v>122</v>
      </c>
      <c r="M92" s="77"/>
      <c r="N92" s="3" t="s">
        <v>123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1.25" customHeight="1" x14ac:dyDescent="0.3">
      <c r="A93" s="208"/>
      <c r="B93" s="210"/>
      <c r="C93" s="78" t="s">
        <v>124</v>
      </c>
      <c r="D93" s="79" t="s">
        <v>123</v>
      </c>
      <c r="E93" s="80">
        <f>M92</f>
        <v>0</v>
      </c>
      <c r="F93" s="75">
        <f>IF(M91&gt;0,VLOOKUP(M91,'Dienpinigiai ir apgyvendinimas'!A$4:C$157,3,FALSE),0)</f>
        <v>0</v>
      </c>
      <c r="G93" s="75">
        <f>ROUND(E93*F93*M93,2)</f>
        <v>0</v>
      </c>
      <c r="H93" s="75"/>
      <c r="I93" s="40">
        <f t="shared" si="5"/>
        <v>0</v>
      </c>
      <c r="J93" s="40">
        <f t="shared" si="6"/>
        <v>0</v>
      </c>
      <c r="K93" s="208"/>
      <c r="L93" s="81" t="s">
        <v>126</v>
      </c>
      <c r="M93" s="77"/>
      <c r="N93" s="3" t="s">
        <v>127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1.25" customHeight="1" x14ac:dyDescent="0.3">
      <c r="A94" s="208"/>
      <c r="B94" s="210"/>
      <c r="C94" s="78" t="s">
        <v>128</v>
      </c>
      <c r="D94" s="79" t="s">
        <v>129</v>
      </c>
      <c r="E94" s="80">
        <f>IF(E93&gt;0,E93-1,0)</f>
        <v>0</v>
      </c>
      <c r="F94" s="75">
        <f>IF(M91&gt;0,VLOOKUP(M91,'Dienpinigiai ir apgyvendinimas'!A$4:C$157,2,FALSE),0)</f>
        <v>0</v>
      </c>
      <c r="G94" s="75">
        <f>ROUND(E94*F94*M93,2)</f>
        <v>0</v>
      </c>
      <c r="H94" s="82"/>
      <c r="I94" s="40">
        <f t="shared" si="5"/>
        <v>0</v>
      </c>
      <c r="J94" s="40">
        <f t="shared" si="6"/>
        <v>0</v>
      </c>
      <c r="K94" s="208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1.25" customHeight="1" x14ac:dyDescent="0.3">
      <c r="A95" s="208"/>
      <c r="B95" s="210"/>
      <c r="C95" s="78" t="s">
        <v>131</v>
      </c>
      <c r="D95" s="83"/>
      <c r="E95" s="84"/>
      <c r="F95" s="82"/>
      <c r="G95" s="75">
        <f t="shared" ref="G95:G98" si="24">ROUND(E95*F95,2)</f>
        <v>0</v>
      </c>
      <c r="H95" s="82"/>
      <c r="I95" s="40">
        <f t="shared" si="5"/>
        <v>0</v>
      </c>
      <c r="J95" s="40">
        <f t="shared" si="6"/>
        <v>0</v>
      </c>
      <c r="K95" s="208"/>
      <c r="L95" s="85"/>
      <c r="M95" s="29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1.25" customHeight="1" x14ac:dyDescent="0.3">
      <c r="A96" s="208"/>
      <c r="B96" s="210"/>
      <c r="C96" s="78" t="s">
        <v>133</v>
      </c>
      <c r="D96" s="83"/>
      <c r="E96" s="84"/>
      <c r="F96" s="82"/>
      <c r="G96" s="75">
        <f t="shared" si="24"/>
        <v>0</v>
      </c>
      <c r="H96" s="82"/>
      <c r="I96" s="40">
        <f t="shared" si="5"/>
        <v>0</v>
      </c>
      <c r="J96" s="40">
        <f t="shared" si="6"/>
        <v>0</v>
      </c>
      <c r="K96" s="208"/>
      <c r="L96" s="85"/>
      <c r="M96" s="29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1.25" customHeight="1" x14ac:dyDescent="0.3">
      <c r="A97" s="208"/>
      <c r="B97" s="210"/>
      <c r="C97" s="86" t="s">
        <v>135</v>
      </c>
      <c r="D97" s="83"/>
      <c r="E97" s="84"/>
      <c r="F97" s="82"/>
      <c r="G97" s="75">
        <f t="shared" si="24"/>
        <v>0</v>
      </c>
      <c r="H97" s="82"/>
      <c r="I97" s="40">
        <f t="shared" si="5"/>
        <v>0</v>
      </c>
      <c r="J97" s="40">
        <f t="shared" si="6"/>
        <v>0</v>
      </c>
      <c r="K97" s="208"/>
      <c r="L97" s="85"/>
      <c r="M97" s="29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1.25" customHeight="1" x14ac:dyDescent="0.3">
      <c r="A98" s="192"/>
      <c r="B98" s="211"/>
      <c r="C98" s="86" t="s">
        <v>135</v>
      </c>
      <c r="D98" s="83"/>
      <c r="E98" s="84"/>
      <c r="F98" s="82"/>
      <c r="G98" s="75">
        <f t="shared" si="24"/>
        <v>0</v>
      </c>
      <c r="H98" s="82"/>
      <c r="I98" s="40">
        <f t="shared" si="5"/>
        <v>0</v>
      </c>
      <c r="J98" s="40">
        <f t="shared" si="6"/>
        <v>0</v>
      </c>
      <c r="K98" s="192"/>
      <c r="L98" s="85"/>
      <c r="M98" s="29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1.25" customHeight="1" x14ac:dyDescent="0.3">
      <c r="A99" s="212" t="s">
        <v>243</v>
      </c>
      <c r="B99" s="209" t="s">
        <v>155</v>
      </c>
      <c r="C99" s="66" t="s">
        <v>78</v>
      </c>
      <c r="D99" s="35" t="s">
        <v>116</v>
      </c>
      <c r="E99" s="67"/>
      <c r="F99" s="68"/>
      <c r="G99" s="69">
        <f>E99*G100</f>
        <v>0</v>
      </c>
      <c r="H99" s="69">
        <f>E99*H100</f>
        <v>0</v>
      </c>
      <c r="I99" s="69">
        <f t="shared" si="5"/>
        <v>0</v>
      </c>
      <c r="J99" s="69">
        <f t="shared" si="6"/>
        <v>0</v>
      </c>
      <c r="K99" s="214"/>
      <c r="L99" s="70" t="s">
        <v>118</v>
      </c>
      <c r="M99" s="213"/>
      <c r="N99" s="199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1.25" customHeight="1" x14ac:dyDescent="0.3">
      <c r="A100" s="208"/>
      <c r="B100" s="210"/>
      <c r="C100" s="71" t="s">
        <v>120</v>
      </c>
      <c r="D100" s="72"/>
      <c r="E100" s="73"/>
      <c r="F100" s="74"/>
      <c r="G100" s="75">
        <f t="shared" ref="G100:H100" si="25">SUM(G101:G106)</f>
        <v>0</v>
      </c>
      <c r="H100" s="75">
        <f t="shared" si="25"/>
        <v>0</v>
      </c>
      <c r="I100" s="40">
        <f t="shared" si="5"/>
        <v>0</v>
      </c>
      <c r="J100" s="40">
        <f t="shared" si="6"/>
        <v>0</v>
      </c>
      <c r="K100" s="208"/>
      <c r="L100" s="76" t="s">
        <v>122</v>
      </c>
      <c r="M100" s="77"/>
      <c r="N100" s="3" t="s">
        <v>123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1.25" customHeight="1" x14ac:dyDescent="0.3">
      <c r="A101" s="208"/>
      <c r="B101" s="210"/>
      <c r="C101" s="78" t="s">
        <v>124</v>
      </c>
      <c r="D101" s="79" t="s">
        <v>123</v>
      </c>
      <c r="E101" s="80">
        <f>M100</f>
        <v>0</v>
      </c>
      <c r="F101" s="75">
        <f>IF(M99&gt;0,VLOOKUP(M99,'Dienpinigiai ir apgyvendinimas'!A$4:C$157,3,FALSE),0)</f>
        <v>0</v>
      </c>
      <c r="G101" s="75">
        <f>ROUND(E101*F101*M101,2)</f>
        <v>0</v>
      </c>
      <c r="H101" s="75"/>
      <c r="I101" s="40">
        <f t="shared" si="5"/>
        <v>0</v>
      </c>
      <c r="J101" s="40">
        <f t="shared" si="6"/>
        <v>0</v>
      </c>
      <c r="K101" s="208"/>
      <c r="L101" s="81" t="s">
        <v>126</v>
      </c>
      <c r="M101" s="77"/>
      <c r="N101" s="3" t="s">
        <v>127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1.25" customHeight="1" x14ac:dyDescent="0.3">
      <c r="A102" s="208"/>
      <c r="B102" s="210"/>
      <c r="C102" s="78" t="s">
        <v>128</v>
      </c>
      <c r="D102" s="79" t="s">
        <v>129</v>
      </c>
      <c r="E102" s="80">
        <f>IF(E101&gt;0,E101-1,0)</f>
        <v>0</v>
      </c>
      <c r="F102" s="75">
        <f>IF(M99&gt;0,VLOOKUP(M99,'Dienpinigiai ir apgyvendinimas'!A$4:C$157,2,FALSE),0)</f>
        <v>0</v>
      </c>
      <c r="G102" s="75">
        <f>ROUND(E102*F102*M101,2)</f>
        <v>0</v>
      </c>
      <c r="H102" s="82"/>
      <c r="I102" s="40">
        <f t="shared" si="5"/>
        <v>0</v>
      </c>
      <c r="J102" s="40">
        <f t="shared" si="6"/>
        <v>0</v>
      </c>
      <c r="K102" s="208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1.25" customHeight="1" x14ac:dyDescent="0.3">
      <c r="A103" s="208"/>
      <c r="B103" s="210"/>
      <c r="C103" s="78" t="s">
        <v>131</v>
      </c>
      <c r="D103" s="83"/>
      <c r="E103" s="84"/>
      <c r="F103" s="82"/>
      <c r="G103" s="75">
        <f t="shared" ref="G103:G106" si="26">ROUND(E103*F103,2)</f>
        <v>0</v>
      </c>
      <c r="H103" s="82"/>
      <c r="I103" s="40">
        <f t="shared" si="5"/>
        <v>0</v>
      </c>
      <c r="J103" s="40">
        <f t="shared" si="6"/>
        <v>0</v>
      </c>
      <c r="K103" s="208"/>
      <c r="L103" s="85"/>
      <c r="M103" s="29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1.25" customHeight="1" x14ac:dyDescent="0.3">
      <c r="A104" s="208"/>
      <c r="B104" s="210"/>
      <c r="C104" s="78" t="s">
        <v>133</v>
      </c>
      <c r="D104" s="83"/>
      <c r="E104" s="84"/>
      <c r="F104" s="82"/>
      <c r="G104" s="75">
        <f t="shared" si="26"/>
        <v>0</v>
      </c>
      <c r="H104" s="82"/>
      <c r="I104" s="40">
        <f t="shared" si="5"/>
        <v>0</v>
      </c>
      <c r="J104" s="40">
        <f t="shared" si="6"/>
        <v>0</v>
      </c>
      <c r="K104" s="208"/>
      <c r="L104" s="85"/>
      <c r="M104" s="29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1.25" customHeight="1" x14ac:dyDescent="0.3">
      <c r="A105" s="208"/>
      <c r="B105" s="210"/>
      <c r="C105" s="86" t="s">
        <v>135</v>
      </c>
      <c r="D105" s="83"/>
      <c r="E105" s="84"/>
      <c r="F105" s="82"/>
      <c r="G105" s="75">
        <f t="shared" si="26"/>
        <v>0</v>
      </c>
      <c r="H105" s="82"/>
      <c r="I105" s="40">
        <f t="shared" si="5"/>
        <v>0</v>
      </c>
      <c r="J105" s="40">
        <f t="shared" si="6"/>
        <v>0</v>
      </c>
      <c r="K105" s="208"/>
      <c r="L105" s="85"/>
      <c r="M105" s="29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1.25" customHeight="1" x14ac:dyDescent="0.3">
      <c r="A106" s="192"/>
      <c r="B106" s="211"/>
      <c r="C106" s="86" t="s">
        <v>135</v>
      </c>
      <c r="D106" s="83"/>
      <c r="E106" s="84"/>
      <c r="F106" s="82"/>
      <c r="G106" s="75">
        <f t="shared" si="26"/>
        <v>0</v>
      </c>
      <c r="H106" s="82"/>
      <c r="I106" s="40">
        <f t="shared" si="5"/>
        <v>0</v>
      </c>
      <c r="J106" s="40">
        <f t="shared" si="6"/>
        <v>0</v>
      </c>
      <c r="K106" s="192"/>
      <c r="L106" s="85"/>
      <c r="M106" s="29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1.25" customHeight="1" x14ac:dyDescent="0.3">
      <c r="A107" s="24" t="s">
        <v>252</v>
      </c>
      <c r="B107" s="217" t="s">
        <v>254</v>
      </c>
      <c r="C107" s="195"/>
      <c r="D107" s="195"/>
      <c r="E107" s="195"/>
      <c r="F107" s="199"/>
      <c r="G107" s="25">
        <f t="shared" ref="G107:I107" si="27">SUM(G108:G132)</f>
        <v>0</v>
      </c>
      <c r="H107" s="25">
        <f t="shared" si="27"/>
        <v>0</v>
      </c>
      <c r="I107" s="25">
        <f t="shared" si="27"/>
        <v>0</v>
      </c>
      <c r="J107" s="25">
        <f>SUM(J108:J132)</f>
        <v>0</v>
      </c>
      <c r="K107" s="27"/>
      <c r="L107" s="104"/>
      <c r="M107" s="29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1.25" customHeight="1" x14ac:dyDescent="0.3">
      <c r="A108" s="31" t="s">
        <v>256</v>
      </c>
      <c r="B108" s="218"/>
      <c r="C108" s="199"/>
      <c r="D108" s="67"/>
      <c r="E108" s="105"/>
      <c r="F108" s="105"/>
      <c r="G108" s="40">
        <f t="shared" ref="G108:G132" si="28">ROUND(E108*F108,2)</f>
        <v>0</v>
      </c>
      <c r="H108" s="105"/>
      <c r="I108" s="40">
        <f t="shared" ref="I108:I132" si="29">ROUND((G108+H108)*$C$2,2)</f>
        <v>0</v>
      </c>
      <c r="J108" s="40">
        <f t="shared" ref="J108:J132" si="30">ROUND((G108+H108)*0.5,2)</f>
        <v>0</v>
      </c>
      <c r="K108" s="42"/>
      <c r="L108" s="106"/>
      <c r="M108" s="29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1.25" customHeight="1" x14ac:dyDescent="0.3">
      <c r="A109" s="31" t="s">
        <v>259</v>
      </c>
      <c r="B109" s="218"/>
      <c r="C109" s="199"/>
      <c r="D109" s="67"/>
      <c r="E109" s="105"/>
      <c r="F109" s="105"/>
      <c r="G109" s="40">
        <f t="shared" si="28"/>
        <v>0</v>
      </c>
      <c r="H109" s="105"/>
      <c r="I109" s="40">
        <f t="shared" si="29"/>
        <v>0</v>
      </c>
      <c r="J109" s="40">
        <f t="shared" si="30"/>
        <v>0</v>
      </c>
      <c r="K109" s="42"/>
      <c r="L109" s="106"/>
      <c r="M109" s="29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1.25" customHeight="1" x14ac:dyDescent="0.3">
      <c r="A110" s="31" t="s">
        <v>260</v>
      </c>
      <c r="B110" s="218"/>
      <c r="C110" s="199"/>
      <c r="D110" s="67"/>
      <c r="E110" s="105"/>
      <c r="F110" s="105"/>
      <c r="G110" s="40">
        <f t="shared" si="28"/>
        <v>0</v>
      </c>
      <c r="H110" s="105"/>
      <c r="I110" s="40">
        <f t="shared" si="29"/>
        <v>0</v>
      </c>
      <c r="J110" s="40">
        <f t="shared" si="30"/>
        <v>0</v>
      </c>
      <c r="K110" s="42"/>
      <c r="L110" s="106"/>
      <c r="M110" s="29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1.25" customHeight="1" x14ac:dyDescent="0.3">
      <c r="A111" s="31" t="s">
        <v>262</v>
      </c>
      <c r="B111" s="218"/>
      <c r="C111" s="199"/>
      <c r="D111" s="67"/>
      <c r="E111" s="105"/>
      <c r="F111" s="105"/>
      <c r="G111" s="40">
        <f t="shared" si="28"/>
        <v>0</v>
      </c>
      <c r="H111" s="105"/>
      <c r="I111" s="40">
        <f t="shared" si="29"/>
        <v>0</v>
      </c>
      <c r="J111" s="40">
        <f t="shared" si="30"/>
        <v>0</v>
      </c>
      <c r="K111" s="42"/>
      <c r="L111" s="106"/>
      <c r="M111" s="29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1.25" customHeight="1" x14ac:dyDescent="0.3">
      <c r="A112" s="31" t="s">
        <v>264</v>
      </c>
      <c r="B112" s="218"/>
      <c r="C112" s="199"/>
      <c r="D112" s="67"/>
      <c r="E112" s="105"/>
      <c r="F112" s="105"/>
      <c r="G112" s="40">
        <f t="shared" si="28"/>
        <v>0</v>
      </c>
      <c r="H112" s="105"/>
      <c r="I112" s="40">
        <f t="shared" si="29"/>
        <v>0</v>
      </c>
      <c r="J112" s="40">
        <f t="shared" si="30"/>
        <v>0</v>
      </c>
      <c r="K112" s="42"/>
      <c r="L112" s="106"/>
      <c r="M112" s="29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1.25" customHeight="1" x14ac:dyDescent="0.3">
      <c r="A113" s="31" t="s">
        <v>267</v>
      </c>
      <c r="B113" s="218"/>
      <c r="C113" s="199"/>
      <c r="D113" s="67"/>
      <c r="E113" s="105"/>
      <c r="F113" s="105"/>
      <c r="G113" s="40">
        <f t="shared" si="28"/>
        <v>0</v>
      </c>
      <c r="H113" s="105"/>
      <c r="I113" s="40">
        <f t="shared" si="29"/>
        <v>0</v>
      </c>
      <c r="J113" s="40">
        <f t="shared" si="30"/>
        <v>0</v>
      </c>
      <c r="K113" s="42"/>
      <c r="L113" s="106"/>
      <c r="M113" s="29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1.25" customHeight="1" x14ac:dyDescent="0.3">
      <c r="A114" s="31" t="s">
        <v>268</v>
      </c>
      <c r="B114" s="218"/>
      <c r="C114" s="199"/>
      <c r="D114" s="67"/>
      <c r="E114" s="105"/>
      <c r="F114" s="105"/>
      <c r="G114" s="40">
        <f t="shared" si="28"/>
        <v>0</v>
      </c>
      <c r="H114" s="105"/>
      <c r="I114" s="40">
        <f t="shared" si="29"/>
        <v>0</v>
      </c>
      <c r="J114" s="40">
        <f t="shared" si="30"/>
        <v>0</v>
      </c>
      <c r="K114" s="42"/>
      <c r="L114" s="106"/>
      <c r="M114" s="29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1.25" customHeight="1" x14ac:dyDescent="0.3">
      <c r="A115" s="31" t="s">
        <v>270</v>
      </c>
      <c r="B115" s="218"/>
      <c r="C115" s="199"/>
      <c r="D115" s="67"/>
      <c r="E115" s="105"/>
      <c r="F115" s="105"/>
      <c r="G115" s="40">
        <f t="shared" si="28"/>
        <v>0</v>
      </c>
      <c r="H115" s="105"/>
      <c r="I115" s="40">
        <f t="shared" si="29"/>
        <v>0</v>
      </c>
      <c r="J115" s="40">
        <f t="shared" si="30"/>
        <v>0</v>
      </c>
      <c r="K115" s="42"/>
      <c r="L115" s="106"/>
      <c r="M115" s="29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1.25" customHeight="1" x14ac:dyDescent="0.3">
      <c r="A116" s="31" t="s">
        <v>271</v>
      </c>
      <c r="B116" s="218"/>
      <c r="C116" s="199"/>
      <c r="D116" s="67"/>
      <c r="E116" s="105"/>
      <c r="F116" s="105"/>
      <c r="G116" s="40">
        <f t="shared" si="28"/>
        <v>0</v>
      </c>
      <c r="H116" s="105"/>
      <c r="I116" s="40">
        <f t="shared" si="29"/>
        <v>0</v>
      </c>
      <c r="J116" s="40">
        <f t="shared" si="30"/>
        <v>0</v>
      </c>
      <c r="K116" s="42"/>
      <c r="L116" s="106"/>
      <c r="M116" s="29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1.25" customHeight="1" x14ac:dyDescent="0.3">
      <c r="A117" s="31" t="s">
        <v>273</v>
      </c>
      <c r="B117" s="218"/>
      <c r="C117" s="199"/>
      <c r="D117" s="67"/>
      <c r="E117" s="105"/>
      <c r="F117" s="105"/>
      <c r="G117" s="40">
        <f t="shared" si="28"/>
        <v>0</v>
      </c>
      <c r="H117" s="105"/>
      <c r="I117" s="40">
        <f t="shared" si="29"/>
        <v>0</v>
      </c>
      <c r="J117" s="40">
        <f t="shared" si="30"/>
        <v>0</v>
      </c>
      <c r="K117" s="42"/>
      <c r="L117" s="106"/>
      <c r="M117" s="29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1.25" customHeight="1" x14ac:dyDescent="0.3">
      <c r="A118" s="31" t="s">
        <v>275</v>
      </c>
      <c r="B118" s="218"/>
      <c r="C118" s="199"/>
      <c r="D118" s="67"/>
      <c r="E118" s="105"/>
      <c r="F118" s="105"/>
      <c r="G118" s="40">
        <f t="shared" si="28"/>
        <v>0</v>
      </c>
      <c r="H118" s="105"/>
      <c r="I118" s="40">
        <f t="shared" si="29"/>
        <v>0</v>
      </c>
      <c r="J118" s="40">
        <f t="shared" si="30"/>
        <v>0</v>
      </c>
      <c r="K118" s="42"/>
      <c r="L118" s="106"/>
      <c r="M118" s="29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1.25" customHeight="1" x14ac:dyDescent="0.3">
      <c r="A119" s="31" t="s">
        <v>276</v>
      </c>
      <c r="B119" s="218"/>
      <c r="C119" s="199"/>
      <c r="D119" s="67"/>
      <c r="E119" s="105"/>
      <c r="F119" s="105"/>
      <c r="G119" s="40">
        <f t="shared" si="28"/>
        <v>0</v>
      </c>
      <c r="H119" s="105"/>
      <c r="I119" s="40">
        <f t="shared" si="29"/>
        <v>0</v>
      </c>
      <c r="J119" s="40">
        <f t="shared" si="30"/>
        <v>0</v>
      </c>
      <c r="K119" s="42"/>
      <c r="L119" s="106"/>
      <c r="M119" s="29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1.25" customHeight="1" x14ac:dyDescent="0.3">
      <c r="A120" s="31" t="s">
        <v>278</v>
      </c>
      <c r="B120" s="218"/>
      <c r="C120" s="199"/>
      <c r="D120" s="67"/>
      <c r="E120" s="105"/>
      <c r="F120" s="105"/>
      <c r="G120" s="40">
        <f t="shared" si="28"/>
        <v>0</v>
      </c>
      <c r="H120" s="105"/>
      <c r="I120" s="40">
        <f t="shared" si="29"/>
        <v>0</v>
      </c>
      <c r="J120" s="40">
        <f t="shared" si="30"/>
        <v>0</v>
      </c>
      <c r="K120" s="42"/>
      <c r="L120" s="106"/>
      <c r="M120" s="29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1.25" customHeight="1" x14ac:dyDescent="0.3">
      <c r="A121" s="31" t="s">
        <v>280</v>
      </c>
      <c r="B121" s="218"/>
      <c r="C121" s="199"/>
      <c r="D121" s="67"/>
      <c r="E121" s="105"/>
      <c r="F121" s="105"/>
      <c r="G121" s="40">
        <f t="shared" si="28"/>
        <v>0</v>
      </c>
      <c r="H121" s="105"/>
      <c r="I121" s="40">
        <f t="shared" si="29"/>
        <v>0</v>
      </c>
      <c r="J121" s="40">
        <f t="shared" si="30"/>
        <v>0</v>
      </c>
      <c r="K121" s="42"/>
      <c r="L121" s="106"/>
      <c r="M121" s="29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1.25" customHeight="1" x14ac:dyDescent="0.3">
      <c r="A122" s="31" t="s">
        <v>282</v>
      </c>
      <c r="B122" s="218"/>
      <c r="C122" s="199"/>
      <c r="D122" s="67"/>
      <c r="E122" s="105"/>
      <c r="F122" s="105"/>
      <c r="G122" s="40">
        <f t="shared" si="28"/>
        <v>0</v>
      </c>
      <c r="H122" s="105"/>
      <c r="I122" s="40">
        <f t="shared" si="29"/>
        <v>0</v>
      </c>
      <c r="J122" s="40">
        <f t="shared" si="30"/>
        <v>0</v>
      </c>
      <c r="K122" s="42"/>
      <c r="L122" s="106"/>
      <c r="M122" s="29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1.25" customHeight="1" x14ac:dyDescent="0.3">
      <c r="A123" s="31" t="s">
        <v>285</v>
      </c>
      <c r="B123" s="218"/>
      <c r="C123" s="199"/>
      <c r="D123" s="67"/>
      <c r="E123" s="105"/>
      <c r="F123" s="105"/>
      <c r="G123" s="40">
        <f t="shared" si="28"/>
        <v>0</v>
      </c>
      <c r="H123" s="105"/>
      <c r="I123" s="40">
        <f t="shared" si="29"/>
        <v>0</v>
      </c>
      <c r="J123" s="40">
        <f t="shared" si="30"/>
        <v>0</v>
      </c>
      <c r="K123" s="42"/>
      <c r="L123" s="106"/>
      <c r="M123" s="29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1.25" customHeight="1" x14ac:dyDescent="0.3">
      <c r="A124" s="31" t="s">
        <v>287</v>
      </c>
      <c r="B124" s="218"/>
      <c r="C124" s="199"/>
      <c r="D124" s="67"/>
      <c r="E124" s="105"/>
      <c r="F124" s="105"/>
      <c r="G124" s="40">
        <f t="shared" si="28"/>
        <v>0</v>
      </c>
      <c r="H124" s="105"/>
      <c r="I124" s="40">
        <f t="shared" si="29"/>
        <v>0</v>
      </c>
      <c r="J124" s="40">
        <f t="shared" si="30"/>
        <v>0</v>
      </c>
      <c r="K124" s="42"/>
      <c r="L124" s="106"/>
      <c r="M124" s="29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1.25" customHeight="1" x14ac:dyDescent="0.3">
      <c r="A125" s="31" t="s">
        <v>289</v>
      </c>
      <c r="B125" s="218"/>
      <c r="C125" s="199"/>
      <c r="D125" s="67"/>
      <c r="E125" s="105"/>
      <c r="F125" s="105"/>
      <c r="G125" s="40">
        <f t="shared" si="28"/>
        <v>0</v>
      </c>
      <c r="H125" s="105"/>
      <c r="I125" s="40">
        <f t="shared" si="29"/>
        <v>0</v>
      </c>
      <c r="J125" s="40">
        <f t="shared" si="30"/>
        <v>0</v>
      </c>
      <c r="K125" s="42"/>
      <c r="L125" s="106"/>
      <c r="M125" s="29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1.25" customHeight="1" x14ac:dyDescent="0.3">
      <c r="A126" s="31" t="s">
        <v>290</v>
      </c>
      <c r="B126" s="218"/>
      <c r="C126" s="199"/>
      <c r="D126" s="67"/>
      <c r="E126" s="105"/>
      <c r="F126" s="105"/>
      <c r="G126" s="40">
        <f t="shared" si="28"/>
        <v>0</v>
      </c>
      <c r="H126" s="105"/>
      <c r="I126" s="40">
        <f t="shared" si="29"/>
        <v>0</v>
      </c>
      <c r="J126" s="40">
        <f t="shared" si="30"/>
        <v>0</v>
      </c>
      <c r="K126" s="42"/>
      <c r="L126" s="106"/>
      <c r="M126" s="29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1.25" customHeight="1" x14ac:dyDescent="0.3">
      <c r="A127" s="31" t="s">
        <v>291</v>
      </c>
      <c r="B127" s="218"/>
      <c r="C127" s="199"/>
      <c r="D127" s="67"/>
      <c r="E127" s="105"/>
      <c r="F127" s="105"/>
      <c r="G127" s="40">
        <f t="shared" si="28"/>
        <v>0</v>
      </c>
      <c r="H127" s="105"/>
      <c r="I127" s="40">
        <f t="shared" si="29"/>
        <v>0</v>
      </c>
      <c r="J127" s="40">
        <f t="shared" si="30"/>
        <v>0</v>
      </c>
      <c r="K127" s="42"/>
      <c r="L127" s="106"/>
      <c r="M127" s="29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1.25" customHeight="1" x14ac:dyDescent="0.3">
      <c r="A128" s="31" t="s">
        <v>292</v>
      </c>
      <c r="B128" s="218"/>
      <c r="C128" s="199"/>
      <c r="D128" s="67"/>
      <c r="E128" s="105"/>
      <c r="F128" s="105"/>
      <c r="G128" s="40">
        <f t="shared" si="28"/>
        <v>0</v>
      </c>
      <c r="H128" s="105"/>
      <c r="I128" s="40">
        <f t="shared" si="29"/>
        <v>0</v>
      </c>
      <c r="J128" s="40">
        <f t="shared" si="30"/>
        <v>0</v>
      </c>
      <c r="K128" s="42"/>
      <c r="L128" s="106"/>
      <c r="M128" s="29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1.25" customHeight="1" x14ac:dyDescent="0.3">
      <c r="A129" s="31" t="s">
        <v>293</v>
      </c>
      <c r="B129" s="218"/>
      <c r="C129" s="199"/>
      <c r="D129" s="67"/>
      <c r="E129" s="105"/>
      <c r="F129" s="105"/>
      <c r="G129" s="40">
        <f t="shared" si="28"/>
        <v>0</v>
      </c>
      <c r="H129" s="105"/>
      <c r="I129" s="40">
        <f t="shared" si="29"/>
        <v>0</v>
      </c>
      <c r="J129" s="40">
        <f t="shared" si="30"/>
        <v>0</v>
      </c>
      <c r="K129" s="42"/>
      <c r="L129" s="106"/>
      <c r="M129" s="29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1.25" customHeight="1" x14ac:dyDescent="0.3">
      <c r="A130" s="31" t="s">
        <v>294</v>
      </c>
      <c r="B130" s="218"/>
      <c r="C130" s="199"/>
      <c r="D130" s="67"/>
      <c r="E130" s="105"/>
      <c r="F130" s="105"/>
      <c r="G130" s="40">
        <f t="shared" si="28"/>
        <v>0</v>
      </c>
      <c r="H130" s="105"/>
      <c r="I130" s="40">
        <f t="shared" si="29"/>
        <v>0</v>
      </c>
      <c r="J130" s="40">
        <f t="shared" si="30"/>
        <v>0</v>
      </c>
      <c r="K130" s="42"/>
      <c r="L130" s="106"/>
      <c r="M130" s="29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1.25" customHeight="1" x14ac:dyDescent="0.3">
      <c r="A131" s="31" t="s">
        <v>295</v>
      </c>
      <c r="B131" s="218"/>
      <c r="C131" s="199"/>
      <c r="D131" s="67"/>
      <c r="E131" s="105"/>
      <c r="F131" s="105"/>
      <c r="G131" s="40">
        <f t="shared" si="28"/>
        <v>0</v>
      </c>
      <c r="H131" s="105"/>
      <c r="I131" s="40">
        <f t="shared" si="29"/>
        <v>0</v>
      </c>
      <c r="J131" s="40">
        <f t="shared" si="30"/>
        <v>0</v>
      </c>
      <c r="K131" s="42"/>
      <c r="L131" s="106"/>
      <c r="M131" s="29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1.25" customHeight="1" x14ac:dyDescent="0.3">
      <c r="A132" s="31" t="s">
        <v>296</v>
      </c>
      <c r="B132" s="218"/>
      <c r="C132" s="199"/>
      <c r="D132" s="67"/>
      <c r="E132" s="105"/>
      <c r="F132" s="105"/>
      <c r="G132" s="40">
        <f t="shared" si="28"/>
        <v>0</v>
      </c>
      <c r="H132" s="105"/>
      <c r="I132" s="40">
        <f t="shared" si="29"/>
        <v>0</v>
      </c>
      <c r="J132" s="40">
        <f t="shared" si="30"/>
        <v>0</v>
      </c>
      <c r="K132" s="42"/>
      <c r="L132" s="106"/>
      <c r="M132" s="29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1.25" customHeight="1" x14ac:dyDescent="0.3">
      <c r="A133" s="219" t="s">
        <v>302</v>
      </c>
      <c r="B133" s="195"/>
      <c r="C133" s="195"/>
      <c r="D133" s="195"/>
      <c r="E133" s="195"/>
      <c r="F133" s="199"/>
      <c r="G133" s="108">
        <f t="shared" ref="G133:J133" si="31">G5++G26+G107</f>
        <v>0</v>
      </c>
      <c r="H133" s="108">
        <f t="shared" si="31"/>
        <v>0</v>
      </c>
      <c r="I133" s="108">
        <f t="shared" si="31"/>
        <v>0</v>
      </c>
      <c r="J133" s="108">
        <f t="shared" si="31"/>
        <v>0</v>
      </c>
      <c r="K133" s="109"/>
      <c r="L133" s="110"/>
      <c r="M133" s="29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5.25" customHeight="1" x14ac:dyDescent="0.3">
      <c r="A134" s="111"/>
      <c r="B134" s="220"/>
      <c r="C134" s="203"/>
      <c r="D134" s="221" t="s">
        <v>298</v>
      </c>
      <c r="E134" s="202"/>
      <c r="F134" s="203"/>
      <c r="G134" s="112"/>
      <c r="H134" s="112"/>
      <c r="I134" s="112"/>
      <c r="J134" s="109"/>
      <c r="K134" s="109"/>
      <c r="L134" s="65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1.25" customHeight="1" x14ac:dyDescent="0.3">
      <c r="A135" s="113" t="s">
        <v>299</v>
      </c>
      <c r="B135" s="222" t="s">
        <v>303</v>
      </c>
      <c r="C135" s="196"/>
      <c r="D135" s="223">
        <f>Suvestinė!C37</f>
        <v>0</v>
      </c>
      <c r="E135" s="195"/>
      <c r="F135" s="199"/>
      <c r="G135" s="108">
        <f>ROUNDDOWN(G133*D135,2)</f>
        <v>0</v>
      </c>
      <c r="H135" s="108">
        <f>ROUNDDOWN(H133*D135,2)</f>
        <v>0</v>
      </c>
      <c r="I135" s="108">
        <f>ROUND((G135+H135)*$C$2,2)</f>
        <v>0</v>
      </c>
      <c r="J135" s="108">
        <f>ROUND((G135+H135)*0.5,2)</f>
        <v>0</v>
      </c>
      <c r="K135" s="114"/>
      <c r="L135" s="65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1.25" customHeight="1" x14ac:dyDescent="0.3">
      <c r="A136" s="115"/>
      <c r="B136" s="116"/>
      <c r="C136" s="116"/>
      <c r="D136" s="117"/>
      <c r="E136" s="118"/>
      <c r="F136" s="118"/>
      <c r="G136" s="119"/>
      <c r="H136" s="119"/>
      <c r="I136" s="119"/>
      <c r="J136" s="109"/>
      <c r="K136" s="109"/>
      <c r="L136" s="6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5.25" customHeight="1" x14ac:dyDescent="0.3">
      <c r="A137" s="194" t="s">
        <v>301</v>
      </c>
      <c r="B137" s="195"/>
      <c r="C137" s="195"/>
      <c r="D137" s="195"/>
      <c r="E137" s="195"/>
      <c r="F137" s="199"/>
      <c r="G137" s="47">
        <f t="shared" ref="G137:J137" si="32">G133+G135</f>
        <v>0</v>
      </c>
      <c r="H137" s="47">
        <f t="shared" si="32"/>
        <v>0</v>
      </c>
      <c r="I137" s="47">
        <f t="shared" si="32"/>
        <v>0</v>
      </c>
      <c r="J137" s="47">
        <f t="shared" si="32"/>
        <v>0</v>
      </c>
      <c r="K137" s="109"/>
      <c r="L137" s="28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1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10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1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1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1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1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1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1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1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1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1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1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1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1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1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1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1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1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1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1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1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1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1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1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1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1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1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1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1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1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1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1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1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1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1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1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1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1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1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1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1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1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1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1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1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1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1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1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1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1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1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1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1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1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1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1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1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1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1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1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1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1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1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1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1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1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1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1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1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1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1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1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1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1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1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1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1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1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1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1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1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1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1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1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1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1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1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1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1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1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1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1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1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1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1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1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1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1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1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1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1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1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1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1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1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1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1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1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1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1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1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1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1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1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1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1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1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1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1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1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1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1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1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1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1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1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1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1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1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1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1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1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1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1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1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1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1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1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1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1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1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1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1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1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1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1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1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1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1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1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1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1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1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1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1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1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1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1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1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1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1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1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1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1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1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1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1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1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1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1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1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1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1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1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1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1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1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1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1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1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1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1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1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1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1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1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1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1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1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1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1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1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1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1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1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1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1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1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1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1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1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1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1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1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1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1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1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1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1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1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1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1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1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1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1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1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1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1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1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1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1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1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1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1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1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1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1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1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1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1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1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1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1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1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1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1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1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1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1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1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1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1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1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1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1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1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1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1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1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1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1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1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1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1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1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1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1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1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1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1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1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1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1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1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1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1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1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1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1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1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1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1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1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1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1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1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1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1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1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1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1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1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1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1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1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1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1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1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1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1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1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1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1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1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1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1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1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1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1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1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1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1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1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1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1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1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1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1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1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1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1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1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1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1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1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1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1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1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1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1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1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1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1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1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1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1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1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1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1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1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1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1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1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1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1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1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1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1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1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1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1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1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1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1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1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1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1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1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1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1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1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1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1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1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1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1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1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1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1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1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1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1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1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1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1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1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1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1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1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1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1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1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1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1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1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1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1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1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1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1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1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1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1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1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1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1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1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1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1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1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1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1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1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1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1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1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1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1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1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1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1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1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1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1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1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1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1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1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1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1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1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1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1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1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1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1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1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1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1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1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1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1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1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1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1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1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1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1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1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1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1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1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1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1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1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1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1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1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1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1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1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1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1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1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1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1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1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1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1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1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1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1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1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1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1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1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1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1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1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1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1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1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1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1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1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1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1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1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1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1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1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1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1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1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1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1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1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1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1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1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1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1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1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1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1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1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1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1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1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1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1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1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1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1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1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1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1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1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1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1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1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1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1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1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1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1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1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1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1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1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1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1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1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1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1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1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1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1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1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1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1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1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1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1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1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1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1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1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1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1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1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1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1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1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1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1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1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1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1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1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1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1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1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1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1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1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1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1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1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1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1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1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1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1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1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1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1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1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1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1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1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1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1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1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1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1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1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1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1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1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1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1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1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1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1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1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1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1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1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1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1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1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1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1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1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1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1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1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1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1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1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1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1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1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1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1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1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1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1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1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1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1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1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1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1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1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1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1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1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1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1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1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1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1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1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1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1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1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1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1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1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1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1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1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1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1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1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1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1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1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1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1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1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1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1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1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1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1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1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1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1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1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1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1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1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1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1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1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1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1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1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1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1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1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1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1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1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1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1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1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1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1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1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1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1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1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1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1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1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1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1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1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1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1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1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1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1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1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1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1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1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1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1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1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1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1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1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1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1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1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1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1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1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1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1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1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1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1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1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1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1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1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1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1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1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1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1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1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1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1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1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1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1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1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1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1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1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1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1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1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1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1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1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1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1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1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1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1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1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1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1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1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1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1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1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1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1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1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1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1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1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1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1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1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1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1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1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1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1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1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1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1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1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1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1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1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1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1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1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1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1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1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1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1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1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1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1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1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1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1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1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1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1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1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1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1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1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1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1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1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1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1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1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1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1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1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1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1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1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1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1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1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1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1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1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1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1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1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1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1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1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1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1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1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1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1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1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1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1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1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1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1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1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1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1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1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1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1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1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1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1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1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1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1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1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1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1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1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1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1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1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1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1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1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1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1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1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1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1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1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1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1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1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1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1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1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1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1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1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1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1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1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1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1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1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1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1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1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1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1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1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1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1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EHiT9lVvQL9X8VQPvB4q9Q9zrDzCu6HfTD6Ixjq51ZAv+JWFqblo4WcgN5gXloJPxSEs95+8rvRWxgPTUgdsMQ==" saltValue="5qnJ8rexX2B+qg3y2a2rdg==" spinCount="100000" sheet="1" objects="1" scenarios="1" formatCells="0" formatColumns="0" formatRows="0" insertHyperlinks="0"/>
  <protectedRanges>
    <protectedRange sqref="K27:K34 M35:N37 M43:N45" name="Diapazonas6"/>
    <protectedRange sqref="C2 B6:B25 K6:K25" name="Diapazonas1"/>
    <protectedRange sqref="B27:B106 C105:C106 C97:C98 C89:C90 C81:C82 C73:C74 C65:C66 C57:C58 C49:C50 C41:C42 C33:C34" name="Diapazonas2"/>
    <protectedRange sqref="E27 D31:F34 E35 D39:F42 E43 D47:F50 E51 D55:F58 E59 D63:F66 E67 D71:F74 E75 D79:F82 E83 D87:F90 E91 D95:F98 E99 D103:F106" name="Diapazonas3"/>
    <protectedRange sqref="H30:H34 H38:H42 H46:H50 H54:H58 H62:H66 H70:H74 H78:H82 H86:H90 H94:H98 H102:H106 K35:K106" name="Diapazonas4"/>
    <protectedRange sqref="M27:N29 L31:L34 L39:L42 M51:N53 L55:L58 M59:N61 L63:L66 M67:N69 L71:L74 M75:N77 L79:L82 L87:L90 M91:N93 L95:L98 M99:N101 K108:L132 H108:H132 B108:F132" name="Diapazonas5"/>
  </protectedRanges>
  <mergeCells count="78">
    <mergeCell ref="K67:K74"/>
    <mergeCell ref="M67:N67"/>
    <mergeCell ref="L6:L9"/>
    <mergeCell ref="K27:K34"/>
    <mergeCell ref="M27:N27"/>
    <mergeCell ref="K35:K42"/>
    <mergeCell ref="M35:N35"/>
    <mergeCell ref="K75:K82"/>
    <mergeCell ref="M75:N75"/>
    <mergeCell ref="M83:N83"/>
    <mergeCell ref="B109:C109"/>
    <mergeCell ref="B110:C110"/>
    <mergeCell ref="K83:K90"/>
    <mergeCell ref="K91:K98"/>
    <mergeCell ref="K99:K106"/>
    <mergeCell ref="M91:N91"/>
    <mergeCell ref="M99:N99"/>
    <mergeCell ref="B107:F107"/>
    <mergeCell ref="B108:C108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D135:F135"/>
    <mergeCell ref="A137:F137"/>
    <mergeCell ref="B130:C130"/>
    <mergeCell ref="B131:C131"/>
    <mergeCell ref="B132:C132"/>
    <mergeCell ref="A133:F133"/>
    <mergeCell ref="B134:C134"/>
    <mergeCell ref="D134:F134"/>
    <mergeCell ref="B135:C135"/>
    <mergeCell ref="A1:B1"/>
    <mergeCell ref="C1:F1"/>
    <mergeCell ref="B4:C4"/>
    <mergeCell ref="B5:F5"/>
    <mergeCell ref="B26:F26"/>
    <mergeCell ref="A27:A34"/>
    <mergeCell ref="B27:B34"/>
    <mergeCell ref="M43:N43"/>
    <mergeCell ref="M51:N51"/>
    <mergeCell ref="A59:A66"/>
    <mergeCell ref="A35:A42"/>
    <mergeCell ref="B35:B42"/>
    <mergeCell ref="A43:A50"/>
    <mergeCell ref="B43:B50"/>
    <mergeCell ref="A51:A58"/>
    <mergeCell ref="B51:B58"/>
    <mergeCell ref="B59:B66"/>
    <mergeCell ref="K43:K50"/>
    <mergeCell ref="K51:K58"/>
    <mergeCell ref="K59:K66"/>
    <mergeCell ref="M59:N59"/>
    <mergeCell ref="A67:A74"/>
    <mergeCell ref="A75:A82"/>
    <mergeCell ref="A83:A90"/>
    <mergeCell ref="A91:A98"/>
    <mergeCell ref="A99:A106"/>
    <mergeCell ref="B67:B74"/>
    <mergeCell ref="B75:B82"/>
    <mergeCell ref="B83:B90"/>
    <mergeCell ref="B91:B98"/>
    <mergeCell ref="B99:B106"/>
  </mergeCells>
  <dataValidations count="4">
    <dataValidation type="list" allowBlank="1" showErrorMessage="1" sqref="B6:B25" xr:uid="{00000000-0002-0000-0200-000000000000}">
      <formula1>Pareiškėjas</formula1>
    </dataValidation>
    <dataValidation type="decimal" allowBlank="1" showErrorMessage="1" sqref="C2" xr:uid="{00000000-0002-0000-0200-000001000000}">
      <formula1>0</formula1>
      <formula2>0.36</formula2>
    </dataValidation>
    <dataValidation type="decimal" operator="lessThanOrEqual" allowBlank="1" showInputMessage="1" showErrorMessage="1" prompt="Įvesta reikšmė neturi viršyti 7,00 proc." sqref="D136:F136" xr:uid="{00000000-0002-0000-0200-000002000000}">
      <formula1>7</formula1>
    </dataValidation>
    <dataValidation type="list" allowBlank="1" showErrorMessage="1" sqref="M1" xr:uid="{00000000-0002-0000-0200-000003000000}">
      <formula1>"Taikomieji (pramoniniai) moksliniai tyrimai,Eksperimentinė plėtra (bandomoji taikomoji veikla)"</formula1>
    </dataValidation>
  </dataValidations>
  <pageMargins left="0.7" right="0.7" top="0.75" bottom="0.75" header="0" footer="0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4000000}">
          <x14:formula1>
            <xm:f>'Dienpinigiai ir apgyvendinimas'!$A$4:$A$157</xm:f>
          </x14:formula1>
          <xm:sqref>M27 M35 M43 M51 M59 M67 M75 M83 M91 M99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Z1000"/>
  <sheetViews>
    <sheetView zoomScale="85" zoomScaleNormal="85" workbookViewId="0">
      <pane ySplit="4" topLeftCell="A5" activePane="bottomLeft" state="frozen"/>
      <selection pane="bottomLeft" activeCell="B2" sqref="B2"/>
    </sheetView>
  </sheetViews>
  <sheetFormatPr defaultColWidth="14.44140625" defaultRowHeight="15" customHeight="1" x14ac:dyDescent="0.3"/>
  <cols>
    <col min="1" max="1" width="5.6640625" customWidth="1"/>
    <col min="2" max="2" width="26.109375" customWidth="1"/>
    <col min="3" max="3" width="36.88671875" customWidth="1"/>
    <col min="4" max="4" width="13.5546875" customWidth="1"/>
    <col min="5" max="5" width="10.6640625" customWidth="1"/>
    <col min="6" max="6" width="12.5546875" customWidth="1"/>
    <col min="7" max="8" width="19.33203125" customWidth="1"/>
    <col min="9" max="9" width="17.109375" customWidth="1"/>
    <col min="10" max="10" width="16.33203125" customWidth="1"/>
    <col min="11" max="11" width="18.33203125" customWidth="1"/>
    <col min="12" max="12" width="36.6640625" customWidth="1"/>
    <col min="13" max="13" width="6.33203125" customWidth="1"/>
    <col min="14" max="14" width="22.33203125" customWidth="1"/>
    <col min="15" max="26" width="9.109375" customWidth="1"/>
  </cols>
  <sheetData>
    <row r="1" spans="1:26" ht="12.75" customHeight="1" x14ac:dyDescent="0.3">
      <c r="A1" s="215"/>
      <c r="B1" s="206"/>
      <c r="C1" s="216" t="str">
        <f>Darbuotojai!A27</f>
        <v>Partnerio 1 pavadinimas</v>
      </c>
      <c r="D1" s="205"/>
      <c r="E1" s="205"/>
      <c r="F1" s="206"/>
      <c r="G1" s="6"/>
      <c r="H1" s="6"/>
      <c r="I1" s="6"/>
      <c r="J1" s="6"/>
      <c r="K1" s="6"/>
      <c r="L1" s="6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3">
      <c r="A2" s="9"/>
      <c r="B2" s="9" t="s">
        <v>2</v>
      </c>
      <c r="C2" s="10"/>
      <c r="D2" s="11" t="s">
        <v>4</v>
      </c>
      <c r="E2" s="12"/>
      <c r="F2" s="12"/>
      <c r="G2" s="9"/>
      <c r="H2" s="9"/>
      <c r="I2" s="14"/>
      <c r="J2" s="14"/>
      <c r="K2" s="14"/>
      <c r="L2" s="12"/>
      <c r="M2" s="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1.25" customHeight="1" x14ac:dyDescent="0.3">
      <c r="A3" s="3"/>
      <c r="B3" s="3"/>
      <c r="C3" s="3"/>
      <c r="D3" s="3"/>
      <c r="E3" s="1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8" customHeight="1" x14ac:dyDescent="0.3">
      <c r="A4" s="21" t="s">
        <v>8</v>
      </c>
      <c r="B4" s="207" t="s">
        <v>17</v>
      </c>
      <c r="C4" s="199"/>
      <c r="D4" s="21" t="s">
        <v>18</v>
      </c>
      <c r="E4" s="21" t="s">
        <v>19</v>
      </c>
      <c r="F4" s="21" t="s">
        <v>20</v>
      </c>
      <c r="G4" s="21" t="s">
        <v>21</v>
      </c>
      <c r="H4" s="21" t="s">
        <v>22</v>
      </c>
      <c r="I4" s="21" t="s">
        <v>24</v>
      </c>
      <c r="J4" s="21" t="s">
        <v>26</v>
      </c>
      <c r="K4" s="21" t="s">
        <v>27</v>
      </c>
      <c r="L4" s="21" t="s">
        <v>29</v>
      </c>
      <c r="M4" s="2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1.25" customHeight="1" x14ac:dyDescent="0.3">
      <c r="A5" s="24" t="s">
        <v>33</v>
      </c>
      <c r="B5" s="217" t="s">
        <v>34</v>
      </c>
      <c r="C5" s="195"/>
      <c r="D5" s="195"/>
      <c r="E5" s="195"/>
      <c r="F5" s="199"/>
      <c r="G5" s="25">
        <f>SUM(G6:G25)</f>
        <v>0</v>
      </c>
      <c r="H5" s="25"/>
      <c r="I5" s="25">
        <f t="shared" ref="I5:J5" si="0">SUM(I6:I25)</f>
        <v>0</v>
      </c>
      <c r="J5" s="25">
        <f t="shared" si="0"/>
        <v>0</v>
      </c>
      <c r="K5" s="27"/>
      <c r="L5" s="28"/>
      <c r="M5" s="29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31" t="s">
        <v>40</v>
      </c>
      <c r="B6" s="32"/>
      <c r="C6" s="135" t="str">
        <f>IF(B6&gt;0,VLOOKUP(B6,Darbuotojai!C$27:H$46,2,FALSE),"")</f>
        <v/>
      </c>
      <c r="D6" s="35" t="s">
        <v>42</v>
      </c>
      <c r="E6" s="134">
        <f>IF(B6&gt;0,ROUND(VLOOKUP(B6,Darbuotojai!C$27:H$46,5,FALSE),2),0)</f>
        <v>0</v>
      </c>
      <c r="F6" s="40">
        <f>IF(B6&gt;0,ROUND(VLOOKUP(B6,Darbuotojai!C$27:H$46,6,FALSE),2),0)</f>
        <v>0</v>
      </c>
      <c r="G6" s="40">
        <f t="shared" ref="G6:G25" si="1">IFERROR(ROUND(E6*F6,2),"0,00")</f>
        <v>0</v>
      </c>
      <c r="H6" s="40"/>
      <c r="I6" s="40">
        <f t="shared" ref="I6:I25" si="2">ROUND(G6*$C$2,2)</f>
        <v>0</v>
      </c>
      <c r="J6" s="40">
        <f t="shared" ref="J6:J25" si="3">ROUND(G6*0.5,2)</f>
        <v>0</v>
      </c>
      <c r="K6" s="42"/>
      <c r="L6" s="224" t="s">
        <v>44</v>
      </c>
      <c r="M6" s="29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31" t="s">
        <v>46</v>
      </c>
      <c r="B7" s="32"/>
      <c r="C7" s="135" t="str">
        <f>IF(B7&gt;0,VLOOKUP(B7,Darbuotojai!C$27:H$46,2,FALSE),"")</f>
        <v/>
      </c>
      <c r="D7" s="35" t="s">
        <v>42</v>
      </c>
      <c r="E7" s="134">
        <f>IF(B7&gt;0,ROUND(VLOOKUP(B7,Darbuotojai!C$27:H$46,5,FALSE),2),0)</f>
        <v>0</v>
      </c>
      <c r="F7" s="40">
        <f>IF(B7&gt;0,ROUND(VLOOKUP(B7,Darbuotojai!C$27:H$46,6,FALSE),2),0)</f>
        <v>0</v>
      </c>
      <c r="G7" s="40">
        <f t="shared" si="1"/>
        <v>0</v>
      </c>
      <c r="H7" s="40"/>
      <c r="I7" s="40">
        <f t="shared" si="2"/>
        <v>0</v>
      </c>
      <c r="J7" s="40">
        <f t="shared" si="3"/>
        <v>0</v>
      </c>
      <c r="K7" s="42"/>
      <c r="L7" s="225"/>
      <c r="M7" s="29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31" t="s">
        <v>50</v>
      </c>
      <c r="B8" s="32"/>
      <c r="C8" s="135" t="str">
        <f>IF(B8&gt;0,VLOOKUP(B8,Darbuotojai!C$27:H$46,2,FALSE),"")</f>
        <v/>
      </c>
      <c r="D8" s="35" t="s">
        <v>42</v>
      </c>
      <c r="E8" s="134">
        <f>IF(B8&gt;0,ROUND(VLOOKUP(B8,Darbuotojai!C$27:H$46,5,FALSE),2),0)</f>
        <v>0</v>
      </c>
      <c r="F8" s="40">
        <f>IF(B8&gt;0,ROUND(VLOOKUP(B8,Darbuotojai!C$27:H$46,6,FALSE),2),0)</f>
        <v>0</v>
      </c>
      <c r="G8" s="40">
        <f t="shared" si="1"/>
        <v>0</v>
      </c>
      <c r="H8" s="40"/>
      <c r="I8" s="40">
        <f t="shared" si="2"/>
        <v>0</v>
      </c>
      <c r="J8" s="40">
        <f t="shared" si="3"/>
        <v>0</v>
      </c>
      <c r="K8" s="42"/>
      <c r="L8" s="225"/>
      <c r="M8" s="29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31" t="s">
        <v>53</v>
      </c>
      <c r="B9" s="32"/>
      <c r="C9" s="135" t="str">
        <f>IF(B9&gt;0,VLOOKUP(B9,Darbuotojai!C$27:H$46,2,FALSE),"")</f>
        <v/>
      </c>
      <c r="D9" s="35" t="s">
        <v>42</v>
      </c>
      <c r="E9" s="134">
        <f>IF(B9&gt;0,ROUND(VLOOKUP(B9,Darbuotojai!C$27:H$46,5,FALSE),2),0)</f>
        <v>0</v>
      </c>
      <c r="F9" s="40">
        <f>IF(B9&gt;0,ROUND(VLOOKUP(B9,Darbuotojai!C$27:H$46,6,FALSE),2),0)</f>
        <v>0</v>
      </c>
      <c r="G9" s="40">
        <f t="shared" si="1"/>
        <v>0</v>
      </c>
      <c r="H9" s="40"/>
      <c r="I9" s="40">
        <f t="shared" si="2"/>
        <v>0</v>
      </c>
      <c r="J9" s="40">
        <f t="shared" si="3"/>
        <v>0</v>
      </c>
      <c r="K9" s="42"/>
      <c r="L9" s="198"/>
      <c r="M9" s="29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31" t="s">
        <v>56</v>
      </c>
      <c r="B10" s="32"/>
      <c r="C10" s="135" t="str">
        <f>IF(B10&gt;0,VLOOKUP(B10,Darbuotojai!C$27:H$46,2,FALSE),"")</f>
        <v/>
      </c>
      <c r="D10" s="35" t="s">
        <v>42</v>
      </c>
      <c r="E10" s="134">
        <f>IF(B10&gt;0,ROUND(VLOOKUP(B10,Darbuotojai!C$27:H$46,5,FALSE),2),0)</f>
        <v>0</v>
      </c>
      <c r="F10" s="40">
        <f>IF(B10&gt;0,ROUND(VLOOKUP(B10,Darbuotojai!C$27:H$46,6,FALSE),2),0)</f>
        <v>0</v>
      </c>
      <c r="G10" s="40">
        <f t="shared" si="1"/>
        <v>0</v>
      </c>
      <c r="H10" s="40"/>
      <c r="I10" s="40">
        <f t="shared" si="2"/>
        <v>0</v>
      </c>
      <c r="J10" s="40">
        <f t="shared" si="3"/>
        <v>0</v>
      </c>
      <c r="K10" s="42"/>
      <c r="L10" s="44"/>
      <c r="M10" s="29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31" t="s">
        <v>58</v>
      </c>
      <c r="B11" s="39"/>
      <c r="C11" s="135" t="str">
        <f>IF(B11&gt;0,VLOOKUP(B11,Darbuotojai!C$27:H$46,2,FALSE),"")</f>
        <v/>
      </c>
      <c r="D11" s="35" t="s">
        <v>42</v>
      </c>
      <c r="E11" s="134">
        <f>IF(B11&gt;0,ROUND(VLOOKUP(B11,Darbuotojai!C$27:H$46,5,FALSE),2),0)</f>
        <v>0</v>
      </c>
      <c r="F11" s="40">
        <f>IF(B11&gt;0,ROUND(VLOOKUP(B11,Darbuotojai!C$27:H$46,6,FALSE),2),0)</f>
        <v>0</v>
      </c>
      <c r="G11" s="40">
        <f t="shared" si="1"/>
        <v>0</v>
      </c>
      <c r="H11" s="40"/>
      <c r="I11" s="40">
        <f t="shared" si="2"/>
        <v>0</v>
      </c>
      <c r="J11" s="40">
        <f t="shared" si="3"/>
        <v>0</v>
      </c>
      <c r="K11" s="42"/>
      <c r="L11" s="44"/>
      <c r="M11" s="2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31" t="s">
        <v>61</v>
      </c>
      <c r="B12" s="39"/>
      <c r="C12" s="135" t="str">
        <f>IF(B12&gt;0,VLOOKUP(B12,Darbuotojai!C$27:H$46,2,FALSE),"")</f>
        <v/>
      </c>
      <c r="D12" s="35" t="s">
        <v>42</v>
      </c>
      <c r="E12" s="134">
        <f>IF(B12&gt;0,ROUND(VLOOKUP(B12,Darbuotojai!C$27:H$46,5,FALSE),2),0)</f>
        <v>0</v>
      </c>
      <c r="F12" s="40">
        <f>IF(B12&gt;0,ROUND(VLOOKUP(B12,Darbuotojai!C$27:H$46,6,FALSE),2),0)</f>
        <v>0</v>
      </c>
      <c r="G12" s="40">
        <f t="shared" si="1"/>
        <v>0</v>
      </c>
      <c r="H12" s="40"/>
      <c r="I12" s="40">
        <f t="shared" si="2"/>
        <v>0</v>
      </c>
      <c r="J12" s="40">
        <f t="shared" si="3"/>
        <v>0</v>
      </c>
      <c r="K12" s="42"/>
      <c r="L12" s="44"/>
      <c r="M12" s="2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31" t="s">
        <v>64</v>
      </c>
      <c r="B13" s="39"/>
      <c r="C13" s="135" t="str">
        <f>IF(B13&gt;0,VLOOKUP(B13,Darbuotojai!C$27:H$46,2,FALSE),"")</f>
        <v/>
      </c>
      <c r="D13" s="35" t="s">
        <v>42</v>
      </c>
      <c r="E13" s="134">
        <f>IF(B13&gt;0,ROUND(VLOOKUP(B13,Darbuotojai!C$27:H$46,5,FALSE),2),0)</f>
        <v>0</v>
      </c>
      <c r="F13" s="40">
        <f>IF(B13&gt;0,ROUND(VLOOKUP(B13,Darbuotojai!C$27:H$46,6,FALSE),2),0)</f>
        <v>0</v>
      </c>
      <c r="G13" s="40">
        <f t="shared" si="1"/>
        <v>0</v>
      </c>
      <c r="H13" s="40"/>
      <c r="I13" s="40">
        <f t="shared" si="2"/>
        <v>0</v>
      </c>
      <c r="J13" s="40">
        <f t="shared" si="3"/>
        <v>0</v>
      </c>
      <c r="K13" s="42"/>
      <c r="L13" s="44"/>
      <c r="M13" s="29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31" t="s">
        <v>67</v>
      </c>
      <c r="B14" s="39"/>
      <c r="C14" s="135" t="str">
        <f>IF(B14&gt;0,VLOOKUP(B14,Darbuotojai!C$27:H$46,2,FALSE),"")</f>
        <v/>
      </c>
      <c r="D14" s="35" t="s">
        <v>42</v>
      </c>
      <c r="E14" s="134">
        <f>IF(B14&gt;0,ROUND(VLOOKUP(B14,Darbuotojai!C$27:H$46,5,FALSE),2),0)</f>
        <v>0</v>
      </c>
      <c r="F14" s="40">
        <f>IF(B14&gt;0,ROUND(VLOOKUP(B14,Darbuotojai!C$27:H$46,6,FALSE),2),0)</f>
        <v>0</v>
      </c>
      <c r="G14" s="40">
        <f t="shared" si="1"/>
        <v>0</v>
      </c>
      <c r="H14" s="40"/>
      <c r="I14" s="40">
        <f t="shared" si="2"/>
        <v>0</v>
      </c>
      <c r="J14" s="40">
        <f t="shared" si="3"/>
        <v>0</v>
      </c>
      <c r="K14" s="42"/>
      <c r="L14" s="44"/>
      <c r="M14" s="2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31" t="s">
        <v>69</v>
      </c>
      <c r="B15" s="39"/>
      <c r="C15" s="135" t="str">
        <f>IF(B15&gt;0,VLOOKUP(B15,Darbuotojai!C$27:H$46,2,FALSE),"")</f>
        <v/>
      </c>
      <c r="D15" s="35" t="s">
        <v>42</v>
      </c>
      <c r="E15" s="134">
        <f>IF(B15&gt;0,ROUND(VLOOKUP(B15,Darbuotojai!C$27:H$46,5,FALSE),2),0)</f>
        <v>0</v>
      </c>
      <c r="F15" s="40">
        <f>IF(B15&gt;0,ROUND(VLOOKUP(B15,Darbuotojai!C$27:H$46,6,FALSE),2),0)</f>
        <v>0</v>
      </c>
      <c r="G15" s="40">
        <f t="shared" si="1"/>
        <v>0</v>
      </c>
      <c r="H15" s="40"/>
      <c r="I15" s="40">
        <f t="shared" si="2"/>
        <v>0</v>
      </c>
      <c r="J15" s="40">
        <f t="shared" si="3"/>
        <v>0</v>
      </c>
      <c r="K15" s="42"/>
      <c r="L15" s="44"/>
      <c r="M15" s="2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31" t="s">
        <v>73</v>
      </c>
      <c r="B16" s="39"/>
      <c r="C16" s="135" t="str">
        <f>IF(B16&gt;0,VLOOKUP(B16,Darbuotojai!C$27:H$46,2,FALSE),"")</f>
        <v/>
      </c>
      <c r="D16" s="35" t="s">
        <v>42</v>
      </c>
      <c r="E16" s="134">
        <f>IF(B16&gt;0,ROUND(VLOOKUP(B16,Darbuotojai!C$27:H$46,5,FALSE),2),0)</f>
        <v>0</v>
      </c>
      <c r="F16" s="40">
        <f>IF(B16&gt;0,ROUND(VLOOKUP(B16,Darbuotojai!C$27:H$46,6,FALSE),2),0)</f>
        <v>0</v>
      </c>
      <c r="G16" s="40">
        <f t="shared" si="1"/>
        <v>0</v>
      </c>
      <c r="H16" s="40"/>
      <c r="I16" s="40">
        <f t="shared" si="2"/>
        <v>0</v>
      </c>
      <c r="J16" s="40">
        <f t="shared" si="3"/>
        <v>0</v>
      </c>
      <c r="K16" s="42"/>
      <c r="L16" s="44"/>
      <c r="M16" s="29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31" t="s">
        <v>76</v>
      </c>
      <c r="B17" s="39"/>
      <c r="C17" s="135" t="str">
        <f>IF(B17&gt;0,VLOOKUP(B17,Darbuotojai!C$27:H$46,2,FALSE),"")</f>
        <v/>
      </c>
      <c r="D17" s="35" t="s">
        <v>42</v>
      </c>
      <c r="E17" s="134">
        <f>IF(B17&gt;0,ROUND(VLOOKUP(B17,Darbuotojai!C$27:H$46,5,FALSE),2),0)</f>
        <v>0</v>
      </c>
      <c r="F17" s="40">
        <f>IF(B17&gt;0,ROUND(VLOOKUP(B17,Darbuotojai!C$27:H$46,6,FALSE),2),0)</f>
        <v>0</v>
      </c>
      <c r="G17" s="40">
        <f t="shared" si="1"/>
        <v>0</v>
      </c>
      <c r="H17" s="40"/>
      <c r="I17" s="40">
        <f t="shared" si="2"/>
        <v>0</v>
      </c>
      <c r="J17" s="40">
        <f t="shared" si="3"/>
        <v>0</v>
      </c>
      <c r="K17" s="42"/>
      <c r="L17" s="44"/>
      <c r="M17" s="29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31" t="s">
        <v>80</v>
      </c>
      <c r="B18" s="39"/>
      <c r="C18" s="135" t="str">
        <f>IF(B18&gt;0,VLOOKUP(B18,Darbuotojai!C$27:H$46,2,FALSE),"")</f>
        <v/>
      </c>
      <c r="D18" s="35" t="s">
        <v>42</v>
      </c>
      <c r="E18" s="134">
        <f>IF(B18&gt;0,ROUND(VLOOKUP(B18,Darbuotojai!C$27:H$46,5,FALSE),2),0)</f>
        <v>0</v>
      </c>
      <c r="F18" s="40">
        <f>IF(B18&gt;0,ROUND(VLOOKUP(B18,Darbuotojai!C$27:H$46,6,FALSE),2),0)</f>
        <v>0</v>
      </c>
      <c r="G18" s="40">
        <f t="shared" si="1"/>
        <v>0</v>
      </c>
      <c r="H18" s="40"/>
      <c r="I18" s="40">
        <f t="shared" si="2"/>
        <v>0</v>
      </c>
      <c r="J18" s="40">
        <f t="shared" si="3"/>
        <v>0</v>
      </c>
      <c r="K18" s="42"/>
      <c r="L18" s="44"/>
      <c r="M18" s="29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31" t="s">
        <v>84</v>
      </c>
      <c r="B19" s="39"/>
      <c r="C19" s="135" t="str">
        <f>IF(B19&gt;0,VLOOKUP(B19,Darbuotojai!C$27:H$46,2,FALSE),"")</f>
        <v/>
      </c>
      <c r="D19" s="35" t="s">
        <v>42</v>
      </c>
      <c r="E19" s="134">
        <f>IF(B19&gt;0,ROUND(VLOOKUP(B19,Darbuotojai!C$27:H$46,5,FALSE),2),0)</f>
        <v>0</v>
      </c>
      <c r="F19" s="40">
        <f>IF(B19&gt;0,ROUND(VLOOKUP(B19,Darbuotojai!C$27:H$46,6,FALSE),2),0)</f>
        <v>0</v>
      </c>
      <c r="G19" s="40">
        <f t="shared" si="1"/>
        <v>0</v>
      </c>
      <c r="H19" s="40"/>
      <c r="I19" s="40">
        <f t="shared" si="2"/>
        <v>0</v>
      </c>
      <c r="J19" s="40">
        <f t="shared" si="3"/>
        <v>0</v>
      </c>
      <c r="K19" s="42"/>
      <c r="L19" s="44"/>
      <c r="M19" s="29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31" t="s">
        <v>94</v>
      </c>
      <c r="B20" s="39"/>
      <c r="C20" s="135" t="str">
        <f>IF(B20&gt;0,VLOOKUP(B20,Darbuotojai!C$27:H$46,2,FALSE),"")</f>
        <v/>
      </c>
      <c r="D20" s="35" t="s">
        <v>42</v>
      </c>
      <c r="E20" s="134">
        <f>IF(B20&gt;0,ROUND(VLOOKUP(B20,Darbuotojai!C$27:H$46,5,FALSE),2),0)</f>
        <v>0</v>
      </c>
      <c r="F20" s="40">
        <f>IF(B20&gt;0,ROUND(VLOOKUP(B20,Darbuotojai!C$27:H$46,6,FALSE),2),0)</f>
        <v>0</v>
      </c>
      <c r="G20" s="40">
        <f t="shared" si="1"/>
        <v>0</v>
      </c>
      <c r="H20" s="40"/>
      <c r="I20" s="40">
        <f t="shared" si="2"/>
        <v>0</v>
      </c>
      <c r="J20" s="40">
        <f t="shared" si="3"/>
        <v>0</v>
      </c>
      <c r="K20" s="42"/>
      <c r="L20" s="44"/>
      <c r="M20" s="29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4" x14ac:dyDescent="0.3">
      <c r="A21" s="31" t="s">
        <v>98</v>
      </c>
      <c r="B21" s="39"/>
      <c r="C21" s="135" t="str">
        <f>IF(B21&gt;0,VLOOKUP(B21,Darbuotojai!C$27:H$46,2,FALSE),"")</f>
        <v/>
      </c>
      <c r="D21" s="35" t="s">
        <v>42</v>
      </c>
      <c r="E21" s="134">
        <f>IF(B21&gt;0,ROUND(VLOOKUP(B21,Darbuotojai!C$27:H$46,5,FALSE),2),0)</f>
        <v>0</v>
      </c>
      <c r="F21" s="40">
        <f>IF(B21&gt;0,ROUND(VLOOKUP(B21,Darbuotojai!C$27:H$46,6,FALSE),2),0)</f>
        <v>0</v>
      </c>
      <c r="G21" s="40">
        <f t="shared" si="1"/>
        <v>0</v>
      </c>
      <c r="H21" s="40"/>
      <c r="I21" s="40">
        <f t="shared" si="2"/>
        <v>0</v>
      </c>
      <c r="J21" s="40">
        <f t="shared" si="3"/>
        <v>0</v>
      </c>
      <c r="K21" s="42"/>
      <c r="L21" s="44"/>
      <c r="M21" s="29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4" x14ac:dyDescent="0.3">
      <c r="A22" s="31" t="s">
        <v>102</v>
      </c>
      <c r="B22" s="39"/>
      <c r="C22" s="135" t="str">
        <f>IF(B22&gt;0,VLOOKUP(B22,Darbuotojai!C$27:H$46,2,FALSE),"")</f>
        <v/>
      </c>
      <c r="D22" s="35" t="s">
        <v>42</v>
      </c>
      <c r="E22" s="134">
        <f>IF(B22&gt;0,ROUND(VLOOKUP(B22,Darbuotojai!C$27:H$46,5,FALSE),2),0)</f>
        <v>0</v>
      </c>
      <c r="F22" s="40">
        <f>IF(B22&gt;0,ROUND(VLOOKUP(B22,Darbuotojai!C$27:H$46,6,FALSE),2),0)</f>
        <v>0</v>
      </c>
      <c r="G22" s="40">
        <f t="shared" si="1"/>
        <v>0</v>
      </c>
      <c r="H22" s="40"/>
      <c r="I22" s="40">
        <f t="shared" si="2"/>
        <v>0</v>
      </c>
      <c r="J22" s="40">
        <f t="shared" si="3"/>
        <v>0</v>
      </c>
      <c r="K22" s="42"/>
      <c r="L22" s="44"/>
      <c r="M22" s="29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4" x14ac:dyDescent="0.3">
      <c r="A23" s="31" t="s">
        <v>104</v>
      </c>
      <c r="B23" s="39"/>
      <c r="C23" s="135" t="str">
        <f>IF(B23&gt;0,VLOOKUP(B23,Darbuotojai!C$27:H$46,2,FALSE),"")</f>
        <v/>
      </c>
      <c r="D23" s="35" t="s">
        <v>42</v>
      </c>
      <c r="E23" s="134">
        <f>IF(B23&gt;0,ROUND(VLOOKUP(B23,Darbuotojai!C$27:H$46,5,FALSE),2),0)</f>
        <v>0</v>
      </c>
      <c r="F23" s="40">
        <f>IF(B23&gt;0,ROUND(VLOOKUP(B23,Darbuotojai!C$27:H$46,6,FALSE),2),0)</f>
        <v>0</v>
      </c>
      <c r="G23" s="40">
        <f t="shared" si="1"/>
        <v>0</v>
      </c>
      <c r="H23" s="40"/>
      <c r="I23" s="40">
        <f t="shared" si="2"/>
        <v>0</v>
      </c>
      <c r="J23" s="40">
        <f t="shared" si="3"/>
        <v>0</v>
      </c>
      <c r="K23" s="42"/>
      <c r="L23" s="44"/>
      <c r="M23" s="29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4" x14ac:dyDescent="0.3">
      <c r="A24" s="31" t="s">
        <v>107</v>
      </c>
      <c r="B24" s="39"/>
      <c r="C24" s="135" t="str">
        <f>IF(B24&gt;0,VLOOKUP(B24,Darbuotojai!C$27:H$46,2,FALSE),"")</f>
        <v/>
      </c>
      <c r="D24" s="35" t="s">
        <v>42</v>
      </c>
      <c r="E24" s="134">
        <f>IF(B24&gt;0,ROUND(VLOOKUP(B24,Darbuotojai!C$27:H$46,5,FALSE),2),0)</f>
        <v>0</v>
      </c>
      <c r="F24" s="40">
        <f>IF(B24&gt;0,ROUND(VLOOKUP(B24,Darbuotojai!C$27:H$46,6,FALSE),2),0)</f>
        <v>0</v>
      </c>
      <c r="G24" s="40">
        <f t="shared" si="1"/>
        <v>0</v>
      </c>
      <c r="H24" s="40"/>
      <c r="I24" s="40">
        <f t="shared" si="2"/>
        <v>0</v>
      </c>
      <c r="J24" s="40">
        <f t="shared" si="3"/>
        <v>0</v>
      </c>
      <c r="K24" s="42"/>
      <c r="L24" s="44"/>
      <c r="M24" s="29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4" x14ac:dyDescent="0.3">
      <c r="A25" s="31" t="s">
        <v>109</v>
      </c>
      <c r="B25" s="39"/>
      <c r="C25" s="135" t="str">
        <f>IF(B25&gt;0,VLOOKUP(B25,Darbuotojai!C$27:H$46,2,FALSE),"")</f>
        <v/>
      </c>
      <c r="D25" s="35" t="s">
        <v>42</v>
      </c>
      <c r="E25" s="134">
        <f>IF(B25&gt;0,ROUND(VLOOKUP(B25,Darbuotojai!C$27:H$46,5,FALSE),2),0)</f>
        <v>0</v>
      </c>
      <c r="F25" s="40">
        <f>IF(B25&gt;0,ROUND(VLOOKUP(B25,Darbuotojai!C$27:H$46,6,FALSE),2),0)</f>
        <v>0</v>
      </c>
      <c r="G25" s="40">
        <f t="shared" si="1"/>
        <v>0</v>
      </c>
      <c r="H25" s="40"/>
      <c r="I25" s="40">
        <f t="shared" si="2"/>
        <v>0</v>
      </c>
      <c r="J25" s="40">
        <f t="shared" si="3"/>
        <v>0</v>
      </c>
      <c r="K25" s="42"/>
      <c r="L25" s="44"/>
      <c r="M25" s="29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1.25" customHeight="1" x14ac:dyDescent="0.3">
      <c r="A26" s="24" t="s">
        <v>112</v>
      </c>
      <c r="B26" s="217" t="s">
        <v>113</v>
      </c>
      <c r="C26" s="195"/>
      <c r="D26" s="195"/>
      <c r="E26" s="195"/>
      <c r="F26" s="199"/>
      <c r="G26" s="25">
        <f t="shared" ref="G26:J26" si="4">SUM(G27,G35,G43,G51,G59,G67,G75,G83,G91,G99,)</f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7"/>
      <c r="L26" s="65"/>
      <c r="M26" s="29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1.25" customHeight="1" x14ac:dyDescent="0.3">
      <c r="A27" s="212" t="s">
        <v>114</v>
      </c>
      <c r="B27" s="209" t="s">
        <v>137</v>
      </c>
      <c r="C27" s="66" t="s">
        <v>78</v>
      </c>
      <c r="D27" s="35" t="s">
        <v>116</v>
      </c>
      <c r="E27" s="67"/>
      <c r="F27" s="68"/>
      <c r="G27" s="69">
        <f>E27*G28</f>
        <v>0</v>
      </c>
      <c r="H27" s="69">
        <f>E27*H28</f>
        <v>0</v>
      </c>
      <c r="I27" s="69">
        <f t="shared" ref="I27:I106" si="5">ROUND((G27+H27)*$C$2,2)</f>
        <v>0</v>
      </c>
      <c r="J27" s="69">
        <f t="shared" ref="J27:J106" si="6">ROUND((G27+H27)*0.5,2)</f>
        <v>0</v>
      </c>
      <c r="K27" s="214"/>
      <c r="L27" s="70" t="s">
        <v>118</v>
      </c>
      <c r="M27" s="213"/>
      <c r="N27" s="199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1.25" customHeight="1" x14ac:dyDescent="0.3">
      <c r="A28" s="208"/>
      <c r="B28" s="210"/>
      <c r="C28" s="71" t="s">
        <v>120</v>
      </c>
      <c r="D28" s="72"/>
      <c r="E28" s="73"/>
      <c r="F28" s="74"/>
      <c r="G28" s="75">
        <f t="shared" ref="G28:H28" si="7">SUM(G29:G34)</f>
        <v>0</v>
      </c>
      <c r="H28" s="75">
        <f t="shared" si="7"/>
        <v>0</v>
      </c>
      <c r="I28" s="40">
        <f t="shared" si="5"/>
        <v>0</v>
      </c>
      <c r="J28" s="40">
        <f t="shared" si="6"/>
        <v>0</v>
      </c>
      <c r="K28" s="208"/>
      <c r="L28" s="76" t="s">
        <v>122</v>
      </c>
      <c r="M28" s="77"/>
      <c r="N28" s="3" t="s">
        <v>123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1.25" customHeight="1" x14ac:dyDescent="0.3">
      <c r="A29" s="208"/>
      <c r="B29" s="210"/>
      <c r="C29" s="78" t="s">
        <v>124</v>
      </c>
      <c r="D29" s="79" t="s">
        <v>123</v>
      </c>
      <c r="E29" s="80">
        <f>M28</f>
        <v>0</v>
      </c>
      <c r="F29" s="75">
        <f>IF(M27&gt;0,VLOOKUP(M27,'Dienpinigiai ir apgyvendinimas'!A$4:C$157,3,FALSE),0)</f>
        <v>0</v>
      </c>
      <c r="G29" s="75">
        <f>ROUND(E29*F29*M29,2)</f>
        <v>0</v>
      </c>
      <c r="H29" s="75"/>
      <c r="I29" s="40">
        <f t="shared" si="5"/>
        <v>0</v>
      </c>
      <c r="J29" s="40">
        <f t="shared" si="6"/>
        <v>0</v>
      </c>
      <c r="K29" s="208"/>
      <c r="L29" s="81" t="s">
        <v>126</v>
      </c>
      <c r="M29" s="77"/>
      <c r="N29" s="3" t="s">
        <v>127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1.25" customHeight="1" x14ac:dyDescent="0.3">
      <c r="A30" s="208"/>
      <c r="B30" s="210"/>
      <c r="C30" s="78" t="s">
        <v>128</v>
      </c>
      <c r="D30" s="79" t="s">
        <v>129</v>
      </c>
      <c r="E30" s="80">
        <f>IF(E29&gt;0,E29-1,0)</f>
        <v>0</v>
      </c>
      <c r="F30" s="75">
        <f>IF(M27&gt;0,VLOOKUP(M27,'Dienpinigiai ir apgyvendinimas'!A$4:C$157,2,FALSE),0)</f>
        <v>0</v>
      </c>
      <c r="G30" s="75">
        <f>ROUND(E30*F30*M29,2)</f>
        <v>0</v>
      </c>
      <c r="H30" s="82"/>
      <c r="I30" s="40">
        <f t="shared" si="5"/>
        <v>0</v>
      </c>
      <c r="J30" s="40">
        <f t="shared" si="6"/>
        <v>0</v>
      </c>
      <c r="K30" s="208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3.25" customHeight="1" x14ac:dyDescent="0.3">
      <c r="A31" s="208"/>
      <c r="B31" s="210"/>
      <c r="C31" s="78" t="s">
        <v>131</v>
      </c>
      <c r="D31" s="83"/>
      <c r="E31" s="84"/>
      <c r="F31" s="82"/>
      <c r="G31" s="75">
        <f t="shared" ref="G31:G34" si="8">ROUND(E31*F31,2)</f>
        <v>0</v>
      </c>
      <c r="H31" s="82"/>
      <c r="I31" s="40">
        <f t="shared" si="5"/>
        <v>0</v>
      </c>
      <c r="J31" s="40">
        <f t="shared" si="6"/>
        <v>0</v>
      </c>
      <c r="K31" s="208"/>
      <c r="L31" s="85"/>
      <c r="M31" s="29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1.25" customHeight="1" x14ac:dyDescent="0.3">
      <c r="A32" s="208"/>
      <c r="B32" s="210"/>
      <c r="C32" s="78" t="s">
        <v>133</v>
      </c>
      <c r="D32" s="83"/>
      <c r="E32" s="84"/>
      <c r="F32" s="82"/>
      <c r="G32" s="75">
        <f t="shared" si="8"/>
        <v>0</v>
      </c>
      <c r="H32" s="82"/>
      <c r="I32" s="40">
        <f t="shared" si="5"/>
        <v>0</v>
      </c>
      <c r="J32" s="40">
        <f t="shared" si="6"/>
        <v>0</v>
      </c>
      <c r="K32" s="208"/>
      <c r="L32" s="85"/>
      <c r="M32" s="2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1.25" customHeight="1" x14ac:dyDescent="0.3">
      <c r="A33" s="208"/>
      <c r="B33" s="210"/>
      <c r="C33" s="86" t="s">
        <v>135</v>
      </c>
      <c r="D33" s="83"/>
      <c r="E33" s="84"/>
      <c r="F33" s="82"/>
      <c r="G33" s="75">
        <f t="shared" si="8"/>
        <v>0</v>
      </c>
      <c r="H33" s="82"/>
      <c r="I33" s="40">
        <f t="shared" si="5"/>
        <v>0</v>
      </c>
      <c r="J33" s="40">
        <f t="shared" si="6"/>
        <v>0</v>
      </c>
      <c r="K33" s="208"/>
      <c r="L33" s="85"/>
      <c r="M33" s="29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1.25" customHeight="1" x14ac:dyDescent="0.3">
      <c r="A34" s="192"/>
      <c r="B34" s="211"/>
      <c r="C34" s="86" t="s">
        <v>135</v>
      </c>
      <c r="D34" s="83"/>
      <c r="E34" s="84"/>
      <c r="F34" s="82"/>
      <c r="G34" s="75">
        <f t="shared" si="8"/>
        <v>0</v>
      </c>
      <c r="H34" s="82"/>
      <c r="I34" s="40">
        <f t="shared" si="5"/>
        <v>0</v>
      </c>
      <c r="J34" s="40">
        <f t="shared" si="6"/>
        <v>0</v>
      </c>
      <c r="K34" s="192"/>
      <c r="L34" s="85"/>
      <c r="M34" s="29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1.25" customHeight="1" x14ac:dyDescent="0.3">
      <c r="A35" s="212" t="s">
        <v>139</v>
      </c>
      <c r="B35" s="209" t="s">
        <v>137</v>
      </c>
      <c r="C35" s="66" t="s">
        <v>78</v>
      </c>
      <c r="D35" s="35" t="s">
        <v>116</v>
      </c>
      <c r="E35" s="67"/>
      <c r="F35" s="68"/>
      <c r="G35" s="69">
        <f>E35*G36</f>
        <v>0</v>
      </c>
      <c r="H35" s="69">
        <f>E35*H36</f>
        <v>0</v>
      </c>
      <c r="I35" s="69">
        <f t="shared" si="5"/>
        <v>0</v>
      </c>
      <c r="J35" s="69">
        <f t="shared" si="6"/>
        <v>0</v>
      </c>
      <c r="K35" s="214"/>
      <c r="L35" s="70" t="s">
        <v>118</v>
      </c>
      <c r="M35" s="213"/>
      <c r="N35" s="199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1.25" customHeight="1" x14ac:dyDescent="0.3">
      <c r="A36" s="208"/>
      <c r="B36" s="210"/>
      <c r="C36" s="71" t="s">
        <v>120</v>
      </c>
      <c r="D36" s="72"/>
      <c r="E36" s="73"/>
      <c r="F36" s="74"/>
      <c r="G36" s="75">
        <f t="shared" ref="G36:H36" si="9">SUM(G37:G42)</f>
        <v>0</v>
      </c>
      <c r="H36" s="75">
        <f t="shared" si="9"/>
        <v>0</v>
      </c>
      <c r="I36" s="40">
        <f t="shared" si="5"/>
        <v>0</v>
      </c>
      <c r="J36" s="40">
        <f t="shared" si="6"/>
        <v>0</v>
      </c>
      <c r="K36" s="208"/>
      <c r="L36" s="76" t="s">
        <v>122</v>
      </c>
      <c r="M36" s="77"/>
      <c r="N36" s="3" t="s">
        <v>123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1.25" customHeight="1" x14ac:dyDescent="0.3">
      <c r="A37" s="208"/>
      <c r="B37" s="210"/>
      <c r="C37" s="78" t="s">
        <v>124</v>
      </c>
      <c r="D37" s="79" t="s">
        <v>123</v>
      </c>
      <c r="E37" s="80">
        <f>M36</f>
        <v>0</v>
      </c>
      <c r="F37" s="75">
        <f>IF(M35&gt;0,VLOOKUP(M35,'Dienpinigiai ir apgyvendinimas'!A$4:C$157,3,FALSE),0)</f>
        <v>0</v>
      </c>
      <c r="G37" s="75">
        <f>ROUND(E37*F37*M37,2)</f>
        <v>0</v>
      </c>
      <c r="H37" s="75"/>
      <c r="I37" s="40">
        <f t="shared" si="5"/>
        <v>0</v>
      </c>
      <c r="J37" s="40">
        <f t="shared" si="6"/>
        <v>0</v>
      </c>
      <c r="K37" s="208"/>
      <c r="L37" s="81" t="s">
        <v>126</v>
      </c>
      <c r="M37" s="77"/>
      <c r="N37" s="3" t="s">
        <v>127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1.25" customHeight="1" x14ac:dyDescent="0.3">
      <c r="A38" s="208"/>
      <c r="B38" s="210"/>
      <c r="C38" s="78" t="s">
        <v>128</v>
      </c>
      <c r="D38" s="79" t="s">
        <v>129</v>
      </c>
      <c r="E38" s="80">
        <f>IF(E37&gt;0,E37-1,0)</f>
        <v>0</v>
      </c>
      <c r="F38" s="75">
        <f>IF(M35&gt;0,VLOOKUP(M35,'Dienpinigiai ir apgyvendinimas'!A$4:C$157,2,FALSE),0)</f>
        <v>0</v>
      </c>
      <c r="G38" s="75">
        <f>ROUND(E38*F38*M37,2)</f>
        <v>0</v>
      </c>
      <c r="H38" s="82"/>
      <c r="I38" s="40">
        <f t="shared" si="5"/>
        <v>0</v>
      </c>
      <c r="J38" s="40">
        <f t="shared" si="6"/>
        <v>0</v>
      </c>
      <c r="K38" s="208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4" x14ac:dyDescent="0.3">
      <c r="A39" s="208"/>
      <c r="B39" s="210"/>
      <c r="C39" s="78" t="s">
        <v>131</v>
      </c>
      <c r="D39" s="83"/>
      <c r="E39" s="84"/>
      <c r="F39" s="82"/>
      <c r="G39" s="75">
        <f t="shared" ref="G39:G42" si="10">ROUND(E39*F39,2)</f>
        <v>0</v>
      </c>
      <c r="H39" s="82"/>
      <c r="I39" s="40">
        <f t="shared" si="5"/>
        <v>0</v>
      </c>
      <c r="J39" s="40">
        <f t="shared" si="6"/>
        <v>0</v>
      </c>
      <c r="K39" s="208"/>
      <c r="L39" s="85"/>
      <c r="M39" s="29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1.25" customHeight="1" x14ac:dyDescent="0.3">
      <c r="A40" s="208"/>
      <c r="B40" s="210"/>
      <c r="C40" s="78" t="s">
        <v>133</v>
      </c>
      <c r="D40" s="83"/>
      <c r="E40" s="84"/>
      <c r="F40" s="82"/>
      <c r="G40" s="75">
        <f t="shared" si="10"/>
        <v>0</v>
      </c>
      <c r="H40" s="82"/>
      <c r="I40" s="40">
        <f t="shared" si="5"/>
        <v>0</v>
      </c>
      <c r="J40" s="40">
        <f t="shared" si="6"/>
        <v>0</v>
      </c>
      <c r="K40" s="208"/>
      <c r="L40" s="85"/>
      <c r="M40" s="2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1.25" customHeight="1" x14ac:dyDescent="0.3">
      <c r="A41" s="208"/>
      <c r="B41" s="210"/>
      <c r="C41" s="86" t="s">
        <v>135</v>
      </c>
      <c r="D41" s="83"/>
      <c r="E41" s="84"/>
      <c r="F41" s="82"/>
      <c r="G41" s="75">
        <f t="shared" si="10"/>
        <v>0</v>
      </c>
      <c r="H41" s="82"/>
      <c r="I41" s="40">
        <f t="shared" si="5"/>
        <v>0</v>
      </c>
      <c r="J41" s="40">
        <f t="shared" si="6"/>
        <v>0</v>
      </c>
      <c r="K41" s="208"/>
      <c r="L41" s="85"/>
      <c r="M41" s="2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1.25" customHeight="1" x14ac:dyDescent="0.3">
      <c r="A42" s="192"/>
      <c r="B42" s="211"/>
      <c r="C42" s="86" t="s">
        <v>135</v>
      </c>
      <c r="D42" s="83"/>
      <c r="E42" s="84"/>
      <c r="F42" s="82"/>
      <c r="G42" s="75">
        <f t="shared" si="10"/>
        <v>0</v>
      </c>
      <c r="H42" s="82"/>
      <c r="I42" s="40">
        <f t="shared" si="5"/>
        <v>0</v>
      </c>
      <c r="J42" s="40">
        <f t="shared" si="6"/>
        <v>0</v>
      </c>
      <c r="K42" s="192"/>
      <c r="L42" s="85"/>
      <c r="M42" s="2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1.25" customHeight="1" x14ac:dyDescent="0.3">
      <c r="A43" s="212" t="s">
        <v>148</v>
      </c>
      <c r="B43" s="209" t="s">
        <v>137</v>
      </c>
      <c r="C43" s="66" t="s">
        <v>78</v>
      </c>
      <c r="D43" s="35" t="s">
        <v>116</v>
      </c>
      <c r="E43" s="67"/>
      <c r="F43" s="68"/>
      <c r="G43" s="69">
        <f>E43*G44</f>
        <v>0</v>
      </c>
      <c r="H43" s="69">
        <f>E43*H44</f>
        <v>0</v>
      </c>
      <c r="I43" s="69">
        <f t="shared" si="5"/>
        <v>0</v>
      </c>
      <c r="J43" s="69">
        <f t="shared" si="6"/>
        <v>0</v>
      </c>
      <c r="K43" s="214"/>
      <c r="L43" s="70" t="s">
        <v>118</v>
      </c>
      <c r="M43" s="213"/>
      <c r="N43" s="199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1.25" customHeight="1" x14ac:dyDescent="0.3">
      <c r="A44" s="208"/>
      <c r="B44" s="210"/>
      <c r="C44" s="71" t="s">
        <v>120</v>
      </c>
      <c r="D44" s="72"/>
      <c r="E44" s="73"/>
      <c r="F44" s="74"/>
      <c r="G44" s="75">
        <f t="shared" ref="G44:H44" si="11">SUM(G45:G50)</f>
        <v>0</v>
      </c>
      <c r="H44" s="75">
        <f t="shared" si="11"/>
        <v>0</v>
      </c>
      <c r="I44" s="40">
        <f t="shared" si="5"/>
        <v>0</v>
      </c>
      <c r="J44" s="40">
        <f t="shared" si="6"/>
        <v>0</v>
      </c>
      <c r="K44" s="208"/>
      <c r="L44" s="76" t="s">
        <v>122</v>
      </c>
      <c r="M44" s="77"/>
      <c r="N44" s="3" t="s">
        <v>123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1.25" customHeight="1" x14ac:dyDescent="0.3">
      <c r="A45" s="208"/>
      <c r="B45" s="210"/>
      <c r="C45" s="78" t="s">
        <v>124</v>
      </c>
      <c r="D45" s="79" t="s">
        <v>123</v>
      </c>
      <c r="E45" s="80">
        <f>M44</f>
        <v>0</v>
      </c>
      <c r="F45" s="75">
        <f>IF(M43&gt;0,VLOOKUP(M43,'Dienpinigiai ir apgyvendinimas'!A$4:C$157,3,FALSE),0)</f>
        <v>0</v>
      </c>
      <c r="G45" s="75">
        <f>ROUND(E45*F45*M45,2)</f>
        <v>0</v>
      </c>
      <c r="H45" s="75"/>
      <c r="I45" s="40">
        <f t="shared" si="5"/>
        <v>0</v>
      </c>
      <c r="J45" s="40">
        <f t="shared" si="6"/>
        <v>0</v>
      </c>
      <c r="K45" s="208"/>
      <c r="L45" s="81" t="s">
        <v>126</v>
      </c>
      <c r="M45" s="77"/>
      <c r="N45" s="3" t="s">
        <v>127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1.25" customHeight="1" x14ac:dyDescent="0.3">
      <c r="A46" s="208"/>
      <c r="B46" s="210"/>
      <c r="C46" s="78" t="s">
        <v>128</v>
      </c>
      <c r="D46" s="79" t="s">
        <v>129</v>
      </c>
      <c r="E46" s="80">
        <f>IF(E45&gt;0,E45-1,0)</f>
        <v>0</v>
      </c>
      <c r="F46" s="75">
        <f>IF(M43&gt;0,VLOOKUP(M43,'Dienpinigiai ir apgyvendinimas'!A$4:C$157,2,FALSE),0)</f>
        <v>0</v>
      </c>
      <c r="G46" s="75">
        <f>ROUND(E46*F46*M45,2)</f>
        <v>0</v>
      </c>
      <c r="H46" s="82"/>
      <c r="I46" s="40">
        <f t="shared" si="5"/>
        <v>0</v>
      </c>
      <c r="J46" s="40">
        <f t="shared" si="6"/>
        <v>0</v>
      </c>
      <c r="K46" s="208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1.25" customHeight="1" x14ac:dyDescent="0.3">
      <c r="A47" s="208"/>
      <c r="B47" s="210"/>
      <c r="C47" s="78" t="s">
        <v>131</v>
      </c>
      <c r="D47" s="83"/>
      <c r="E47" s="84"/>
      <c r="F47" s="82"/>
      <c r="G47" s="75">
        <f t="shared" ref="G47:G50" si="12">ROUND(E47*F47,2)</f>
        <v>0</v>
      </c>
      <c r="H47" s="82"/>
      <c r="I47" s="40">
        <f t="shared" si="5"/>
        <v>0</v>
      </c>
      <c r="J47" s="40">
        <f t="shared" si="6"/>
        <v>0</v>
      </c>
      <c r="K47" s="208"/>
      <c r="L47" s="85"/>
      <c r="M47" s="2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1.25" customHeight="1" x14ac:dyDescent="0.3">
      <c r="A48" s="208"/>
      <c r="B48" s="210"/>
      <c r="C48" s="78" t="s">
        <v>133</v>
      </c>
      <c r="D48" s="83"/>
      <c r="E48" s="84"/>
      <c r="F48" s="82"/>
      <c r="G48" s="75">
        <f t="shared" si="12"/>
        <v>0</v>
      </c>
      <c r="H48" s="82"/>
      <c r="I48" s="40">
        <f t="shared" si="5"/>
        <v>0</v>
      </c>
      <c r="J48" s="40">
        <f t="shared" si="6"/>
        <v>0</v>
      </c>
      <c r="K48" s="208"/>
      <c r="L48" s="85"/>
      <c r="M48" s="2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1.25" customHeight="1" x14ac:dyDescent="0.3">
      <c r="A49" s="208"/>
      <c r="B49" s="210"/>
      <c r="C49" s="86" t="s">
        <v>135</v>
      </c>
      <c r="D49" s="83"/>
      <c r="E49" s="84"/>
      <c r="F49" s="82"/>
      <c r="G49" s="75">
        <f t="shared" si="12"/>
        <v>0</v>
      </c>
      <c r="H49" s="82"/>
      <c r="I49" s="40">
        <f t="shared" si="5"/>
        <v>0</v>
      </c>
      <c r="J49" s="40">
        <f t="shared" si="6"/>
        <v>0</v>
      </c>
      <c r="K49" s="208"/>
      <c r="L49" s="85"/>
      <c r="M49" s="2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1.25" customHeight="1" x14ac:dyDescent="0.3">
      <c r="A50" s="192"/>
      <c r="B50" s="211"/>
      <c r="C50" s="86" t="s">
        <v>135</v>
      </c>
      <c r="D50" s="83"/>
      <c r="E50" s="84"/>
      <c r="F50" s="82"/>
      <c r="G50" s="75">
        <f t="shared" si="12"/>
        <v>0</v>
      </c>
      <c r="H50" s="82"/>
      <c r="I50" s="40">
        <f t="shared" si="5"/>
        <v>0</v>
      </c>
      <c r="J50" s="40">
        <f t="shared" si="6"/>
        <v>0</v>
      </c>
      <c r="K50" s="192"/>
      <c r="L50" s="85"/>
      <c r="M50" s="2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1.25" customHeight="1" x14ac:dyDescent="0.3">
      <c r="A51" s="212" t="s">
        <v>158</v>
      </c>
      <c r="B51" s="209" t="s">
        <v>155</v>
      </c>
      <c r="C51" s="66" t="s">
        <v>78</v>
      </c>
      <c r="D51" s="35" t="s">
        <v>116</v>
      </c>
      <c r="E51" s="67"/>
      <c r="F51" s="68"/>
      <c r="G51" s="69">
        <f>E51*G52</f>
        <v>0</v>
      </c>
      <c r="H51" s="69">
        <f>E51*H52</f>
        <v>0</v>
      </c>
      <c r="I51" s="69">
        <f t="shared" si="5"/>
        <v>0</v>
      </c>
      <c r="J51" s="69">
        <f t="shared" si="6"/>
        <v>0</v>
      </c>
      <c r="K51" s="214"/>
      <c r="L51" s="70" t="s">
        <v>118</v>
      </c>
      <c r="M51" s="213"/>
      <c r="N51" s="199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1.25" customHeight="1" x14ac:dyDescent="0.3">
      <c r="A52" s="208"/>
      <c r="B52" s="210"/>
      <c r="C52" s="71" t="s">
        <v>120</v>
      </c>
      <c r="D52" s="72"/>
      <c r="E52" s="73"/>
      <c r="F52" s="74"/>
      <c r="G52" s="75">
        <f t="shared" ref="G52:H52" si="13">SUM(G53:G58)</f>
        <v>0</v>
      </c>
      <c r="H52" s="75">
        <f t="shared" si="13"/>
        <v>0</v>
      </c>
      <c r="I52" s="40">
        <f t="shared" si="5"/>
        <v>0</v>
      </c>
      <c r="J52" s="40">
        <f t="shared" si="6"/>
        <v>0</v>
      </c>
      <c r="K52" s="208"/>
      <c r="L52" s="76" t="s">
        <v>122</v>
      </c>
      <c r="M52" s="77"/>
      <c r="N52" s="3" t="s">
        <v>123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1.25" customHeight="1" x14ac:dyDescent="0.3">
      <c r="A53" s="208"/>
      <c r="B53" s="210"/>
      <c r="C53" s="78" t="s">
        <v>124</v>
      </c>
      <c r="D53" s="79" t="s">
        <v>123</v>
      </c>
      <c r="E53" s="80">
        <f>M52</f>
        <v>0</v>
      </c>
      <c r="F53" s="75">
        <f>IF(M51&gt;0,VLOOKUP(M51,'Dienpinigiai ir apgyvendinimas'!A$4:C$157,3,FALSE),0)</f>
        <v>0</v>
      </c>
      <c r="G53" s="75">
        <f>ROUND(E53*F53*M53,2)</f>
        <v>0</v>
      </c>
      <c r="H53" s="75"/>
      <c r="I53" s="40">
        <f t="shared" si="5"/>
        <v>0</v>
      </c>
      <c r="J53" s="40">
        <f t="shared" si="6"/>
        <v>0</v>
      </c>
      <c r="K53" s="208"/>
      <c r="L53" s="81" t="s">
        <v>126</v>
      </c>
      <c r="M53" s="77"/>
      <c r="N53" s="3" t="s">
        <v>127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1.25" customHeight="1" x14ac:dyDescent="0.3">
      <c r="A54" s="208"/>
      <c r="B54" s="210"/>
      <c r="C54" s="78" t="s">
        <v>128</v>
      </c>
      <c r="D54" s="79" t="s">
        <v>129</v>
      </c>
      <c r="E54" s="80">
        <f>IF(E53&gt;0,E53-1,0)</f>
        <v>0</v>
      </c>
      <c r="F54" s="75">
        <f>IF(M51&gt;0,VLOOKUP(M51,'Dienpinigiai ir apgyvendinimas'!A$4:C$157,2,FALSE),0)</f>
        <v>0</v>
      </c>
      <c r="G54" s="75">
        <f>ROUND(E54*F54*M53,2)</f>
        <v>0</v>
      </c>
      <c r="H54" s="82"/>
      <c r="I54" s="40">
        <f t="shared" si="5"/>
        <v>0</v>
      </c>
      <c r="J54" s="40">
        <f t="shared" si="6"/>
        <v>0</v>
      </c>
      <c r="K54" s="208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1.25" customHeight="1" x14ac:dyDescent="0.3">
      <c r="A55" s="208"/>
      <c r="B55" s="210"/>
      <c r="C55" s="78" t="s">
        <v>131</v>
      </c>
      <c r="D55" s="83"/>
      <c r="E55" s="84"/>
      <c r="F55" s="82"/>
      <c r="G55" s="75">
        <f t="shared" ref="G55:G58" si="14">ROUND(E55*F55,2)</f>
        <v>0</v>
      </c>
      <c r="H55" s="82"/>
      <c r="I55" s="40">
        <f t="shared" si="5"/>
        <v>0</v>
      </c>
      <c r="J55" s="40">
        <f t="shared" si="6"/>
        <v>0</v>
      </c>
      <c r="K55" s="208"/>
      <c r="L55" s="85"/>
      <c r="M55" s="2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1.25" customHeight="1" x14ac:dyDescent="0.3">
      <c r="A56" s="208"/>
      <c r="B56" s="210"/>
      <c r="C56" s="78" t="s">
        <v>133</v>
      </c>
      <c r="D56" s="83"/>
      <c r="E56" s="84"/>
      <c r="F56" s="82"/>
      <c r="G56" s="75">
        <f t="shared" si="14"/>
        <v>0</v>
      </c>
      <c r="H56" s="82"/>
      <c r="I56" s="40">
        <f t="shared" si="5"/>
        <v>0</v>
      </c>
      <c r="J56" s="40">
        <f t="shared" si="6"/>
        <v>0</v>
      </c>
      <c r="K56" s="208"/>
      <c r="L56" s="85"/>
      <c r="M56" s="2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1.25" customHeight="1" x14ac:dyDescent="0.3">
      <c r="A57" s="208"/>
      <c r="B57" s="210"/>
      <c r="C57" s="86" t="s">
        <v>135</v>
      </c>
      <c r="D57" s="83"/>
      <c r="E57" s="84"/>
      <c r="F57" s="82"/>
      <c r="G57" s="75">
        <f t="shared" si="14"/>
        <v>0</v>
      </c>
      <c r="H57" s="82"/>
      <c r="I57" s="40">
        <f t="shared" si="5"/>
        <v>0</v>
      </c>
      <c r="J57" s="40">
        <f t="shared" si="6"/>
        <v>0</v>
      </c>
      <c r="K57" s="208"/>
      <c r="L57" s="85"/>
      <c r="M57" s="2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1.25" customHeight="1" x14ac:dyDescent="0.3">
      <c r="A58" s="192"/>
      <c r="B58" s="211"/>
      <c r="C58" s="86" t="s">
        <v>135</v>
      </c>
      <c r="D58" s="83"/>
      <c r="E58" s="84"/>
      <c r="F58" s="82"/>
      <c r="G58" s="75">
        <f t="shared" si="14"/>
        <v>0</v>
      </c>
      <c r="H58" s="82"/>
      <c r="I58" s="40">
        <f t="shared" si="5"/>
        <v>0</v>
      </c>
      <c r="J58" s="40">
        <f t="shared" si="6"/>
        <v>0</v>
      </c>
      <c r="K58" s="192"/>
      <c r="L58" s="85"/>
      <c r="M58" s="2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1.25" customHeight="1" x14ac:dyDescent="0.3">
      <c r="A59" s="212" t="s">
        <v>169</v>
      </c>
      <c r="B59" s="209" t="s">
        <v>155</v>
      </c>
      <c r="C59" s="66" t="s">
        <v>78</v>
      </c>
      <c r="D59" s="35" t="s">
        <v>116</v>
      </c>
      <c r="E59" s="67"/>
      <c r="F59" s="68"/>
      <c r="G59" s="69">
        <f>E59*G60</f>
        <v>0</v>
      </c>
      <c r="H59" s="69">
        <f>E59*H60</f>
        <v>0</v>
      </c>
      <c r="I59" s="69">
        <f t="shared" si="5"/>
        <v>0</v>
      </c>
      <c r="J59" s="69">
        <f t="shared" si="6"/>
        <v>0</v>
      </c>
      <c r="K59" s="214"/>
      <c r="L59" s="70" t="s">
        <v>118</v>
      </c>
      <c r="M59" s="213"/>
      <c r="N59" s="199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1.25" customHeight="1" x14ac:dyDescent="0.3">
      <c r="A60" s="208"/>
      <c r="B60" s="210"/>
      <c r="C60" s="71" t="s">
        <v>120</v>
      </c>
      <c r="D60" s="72"/>
      <c r="E60" s="73"/>
      <c r="F60" s="74"/>
      <c r="G60" s="75">
        <f t="shared" ref="G60:H60" si="15">SUM(G61:G66)</f>
        <v>0</v>
      </c>
      <c r="H60" s="75">
        <f t="shared" si="15"/>
        <v>0</v>
      </c>
      <c r="I60" s="40">
        <f t="shared" si="5"/>
        <v>0</v>
      </c>
      <c r="J60" s="40">
        <f t="shared" si="6"/>
        <v>0</v>
      </c>
      <c r="K60" s="208"/>
      <c r="L60" s="76" t="s">
        <v>122</v>
      </c>
      <c r="M60" s="77"/>
      <c r="N60" s="3" t="s">
        <v>123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1.25" customHeight="1" x14ac:dyDescent="0.3">
      <c r="A61" s="208"/>
      <c r="B61" s="210"/>
      <c r="C61" s="78" t="s">
        <v>124</v>
      </c>
      <c r="D61" s="79" t="s">
        <v>123</v>
      </c>
      <c r="E61" s="80">
        <f>M60</f>
        <v>0</v>
      </c>
      <c r="F61" s="75">
        <f>IF(M59&gt;0,VLOOKUP(M59,'Dienpinigiai ir apgyvendinimas'!A$4:C$157,3,FALSE),0)</f>
        <v>0</v>
      </c>
      <c r="G61" s="75">
        <f>ROUND(E61*F61*M61,2)</f>
        <v>0</v>
      </c>
      <c r="H61" s="75"/>
      <c r="I61" s="40">
        <f t="shared" si="5"/>
        <v>0</v>
      </c>
      <c r="J61" s="40">
        <f t="shared" si="6"/>
        <v>0</v>
      </c>
      <c r="K61" s="208"/>
      <c r="L61" s="81" t="s">
        <v>126</v>
      </c>
      <c r="M61" s="77"/>
      <c r="N61" s="3" t="s">
        <v>127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1.25" customHeight="1" x14ac:dyDescent="0.3">
      <c r="A62" s="208"/>
      <c r="B62" s="210"/>
      <c r="C62" s="78" t="s">
        <v>128</v>
      </c>
      <c r="D62" s="79" t="s">
        <v>129</v>
      </c>
      <c r="E62" s="80">
        <f>IF(E61&gt;0,E61-1,0)</f>
        <v>0</v>
      </c>
      <c r="F62" s="75">
        <f>IF(M59&gt;0,VLOOKUP(M59,'Dienpinigiai ir apgyvendinimas'!A$4:C$157,2,FALSE),0)</f>
        <v>0</v>
      </c>
      <c r="G62" s="75">
        <f>ROUND(E62*F62*M61,2)</f>
        <v>0</v>
      </c>
      <c r="H62" s="82"/>
      <c r="I62" s="40">
        <f t="shared" si="5"/>
        <v>0</v>
      </c>
      <c r="J62" s="40">
        <f t="shared" si="6"/>
        <v>0</v>
      </c>
      <c r="K62" s="208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1.25" customHeight="1" x14ac:dyDescent="0.3">
      <c r="A63" s="208"/>
      <c r="B63" s="210"/>
      <c r="C63" s="78" t="s">
        <v>131</v>
      </c>
      <c r="D63" s="83"/>
      <c r="E63" s="84"/>
      <c r="F63" s="82"/>
      <c r="G63" s="75">
        <f t="shared" ref="G63:G66" si="16">ROUND(E63*F63,2)</f>
        <v>0</v>
      </c>
      <c r="H63" s="82"/>
      <c r="I63" s="40">
        <f t="shared" si="5"/>
        <v>0</v>
      </c>
      <c r="J63" s="40">
        <f t="shared" si="6"/>
        <v>0</v>
      </c>
      <c r="K63" s="208"/>
      <c r="L63" s="85"/>
      <c r="M63" s="2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1.25" customHeight="1" x14ac:dyDescent="0.3">
      <c r="A64" s="208"/>
      <c r="B64" s="210"/>
      <c r="C64" s="78" t="s">
        <v>133</v>
      </c>
      <c r="D64" s="83"/>
      <c r="E64" s="84"/>
      <c r="F64" s="82"/>
      <c r="G64" s="75">
        <f t="shared" si="16"/>
        <v>0</v>
      </c>
      <c r="H64" s="82"/>
      <c r="I64" s="40">
        <f t="shared" si="5"/>
        <v>0</v>
      </c>
      <c r="J64" s="40">
        <f t="shared" si="6"/>
        <v>0</v>
      </c>
      <c r="K64" s="208"/>
      <c r="L64" s="85"/>
      <c r="M64" s="2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1.25" customHeight="1" x14ac:dyDescent="0.3">
      <c r="A65" s="208"/>
      <c r="B65" s="210"/>
      <c r="C65" s="86" t="s">
        <v>135</v>
      </c>
      <c r="D65" s="83"/>
      <c r="E65" s="84"/>
      <c r="F65" s="82"/>
      <c r="G65" s="75">
        <f t="shared" si="16"/>
        <v>0</v>
      </c>
      <c r="H65" s="82"/>
      <c r="I65" s="40">
        <f t="shared" si="5"/>
        <v>0</v>
      </c>
      <c r="J65" s="40">
        <f t="shared" si="6"/>
        <v>0</v>
      </c>
      <c r="K65" s="208"/>
      <c r="L65" s="85"/>
      <c r="M65" s="2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1.25" customHeight="1" x14ac:dyDescent="0.3">
      <c r="A66" s="192"/>
      <c r="B66" s="211"/>
      <c r="C66" s="86" t="s">
        <v>135</v>
      </c>
      <c r="D66" s="83"/>
      <c r="E66" s="84"/>
      <c r="F66" s="82"/>
      <c r="G66" s="75">
        <f t="shared" si="16"/>
        <v>0</v>
      </c>
      <c r="H66" s="82"/>
      <c r="I66" s="40">
        <f t="shared" si="5"/>
        <v>0</v>
      </c>
      <c r="J66" s="40">
        <f t="shared" si="6"/>
        <v>0</v>
      </c>
      <c r="K66" s="192"/>
      <c r="L66" s="85"/>
      <c r="M66" s="2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1.25" customHeight="1" x14ac:dyDescent="0.3">
      <c r="A67" s="212" t="s">
        <v>181</v>
      </c>
      <c r="B67" s="209" t="s">
        <v>155</v>
      </c>
      <c r="C67" s="66" t="s">
        <v>78</v>
      </c>
      <c r="D67" s="35" t="s">
        <v>116</v>
      </c>
      <c r="E67" s="67"/>
      <c r="F67" s="68"/>
      <c r="G67" s="69">
        <f>E67*G68</f>
        <v>0</v>
      </c>
      <c r="H67" s="69">
        <f>E67*H68</f>
        <v>0</v>
      </c>
      <c r="I67" s="69">
        <f t="shared" si="5"/>
        <v>0</v>
      </c>
      <c r="J67" s="69">
        <f t="shared" si="6"/>
        <v>0</v>
      </c>
      <c r="K67" s="214"/>
      <c r="L67" s="70" t="s">
        <v>118</v>
      </c>
      <c r="M67" s="213"/>
      <c r="N67" s="199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1.25" customHeight="1" x14ac:dyDescent="0.3">
      <c r="A68" s="208"/>
      <c r="B68" s="210"/>
      <c r="C68" s="71" t="s">
        <v>120</v>
      </c>
      <c r="D68" s="72"/>
      <c r="E68" s="73"/>
      <c r="F68" s="74"/>
      <c r="G68" s="75">
        <f t="shared" ref="G68:H68" si="17">SUM(G69:G74)</f>
        <v>0</v>
      </c>
      <c r="H68" s="75">
        <f t="shared" si="17"/>
        <v>0</v>
      </c>
      <c r="I68" s="40">
        <f t="shared" si="5"/>
        <v>0</v>
      </c>
      <c r="J68" s="40">
        <f t="shared" si="6"/>
        <v>0</v>
      </c>
      <c r="K68" s="208"/>
      <c r="L68" s="76" t="s">
        <v>122</v>
      </c>
      <c r="M68" s="77"/>
      <c r="N68" s="3" t="s">
        <v>123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1.25" customHeight="1" x14ac:dyDescent="0.3">
      <c r="A69" s="208"/>
      <c r="B69" s="210"/>
      <c r="C69" s="78" t="s">
        <v>124</v>
      </c>
      <c r="D69" s="79" t="s">
        <v>123</v>
      </c>
      <c r="E69" s="80">
        <f>M68</f>
        <v>0</v>
      </c>
      <c r="F69" s="75">
        <f>IF(M67&gt;0,VLOOKUP(M67,'Dienpinigiai ir apgyvendinimas'!A$4:C$157,3,FALSE),0)</f>
        <v>0</v>
      </c>
      <c r="G69" s="75">
        <f>ROUND(E69*F69*M69,2)</f>
        <v>0</v>
      </c>
      <c r="H69" s="75"/>
      <c r="I69" s="40">
        <f t="shared" si="5"/>
        <v>0</v>
      </c>
      <c r="J69" s="40">
        <f t="shared" si="6"/>
        <v>0</v>
      </c>
      <c r="K69" s="208"/>
      <c r="L69" s="81" t="s">
        <v>126</v>
      </c>
      <c r="M69" s="77"/>
      <c r="N69" s="3" t="s">
        <v>127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1.25" customHeight="1" x14ac:dyDescent="0.3">
      <c r="A70" s="208"/>
      <c r="B70" s="210"/>
      <c r="C70" s="78" t="s">
        <v>128</v>
      </c>
      <c r="D70" s="79" t="s">
        <v>129</v>
      </c>
      <c r="E70" s="80">
        <f>IF(E69&gt;0,E69-1,0)</f>
        <v>0</v>
      </c>
      <c r="F70" s="75">
        <f>IF(M67&gt;0,VLOOKUP(M67,'Dienpinigiai ir apgyvendinimas'!A$4:C$157,2,FALSE),0)</f>
        <v>0</v>
      </c>
      <c r="G70" s="75">
        <f>ROUND(E70*F70*M69,2)</f>
        <v>0</v>
      </c>
      <c r="H70" s="82"/>
      <c r="I70" s="40">
        <f t="shared" si="5"/>
        <v>0</v>
      </c>
      <c r="J70" s="40">
        <f t="shared" si="6"/>
        <v>0</v>
      </c>
      <c r="K70" s="208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1.25" customHeight="1" x14ac:dyDescent="0.3">
      <c r="A71" s="208"/>
      <c r="B71" s="210"/>
      <c r="C71" s="78" t="s">
        <v>131</v>
      </c>
      <c r="D71" s="83"/>
      <c r="E71" s="84"/>
      <c r="F71" s="82"/>
      <c r="G71" s="75">
        <f t="shared" ref="G71:G74" si="18">ROUND(E71*F71,2)</f>
        <v>0</v>
      </c>
      <c r="H71" s="82"/>
      <c r="I71" s="40">
        <f t="shared" si="5"/>
        <v>0</v>
      </c>
      <c r="J71" s="40">
        <f t="shared" si="6"/>
        <v>0</v>
      </c>
      <c r="K71" s="208"/>
      <c r="L71" s="85"/>
      <c r="M71" s="2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1.25" customHeight="1" x14ac:dyDescent="0.3">
      <c r="A72" s="208"/>
      <c r="B72" s="210"/>
      <c r="C72" s="78" t="s">
        <v>133</v>
      </c>
      <c r="D72" s="83"/>
      <c r="E72" s="84"/>
      <c r="F72" s="82"/>
      <c r="G72" s="75">
        <f t="shared" si="18"/>
        <v>0</v>
      </c>
      <c r="H72" s="82"/>
      <c r="I72" s="40">
        <f t="shared" si="5"/>
        <v>0</v>
      </c>
      <c r="J72" s="40">
        <f t="shared" si="6"/>
        <v>0</v>
      </c>
      <c r="K72" s="208"/>
      <c r="L72" s="85"/>
      <c r="M72" s="2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1.25" customHeight="1" x14ac:dyDescent="0.3">
      <c r="A73" s="208"/>
      <c r="B73" s="210"/>
      <c r="C73" s="86" t="s">
        <v>135</v>
      </c>
      <c r="D73" s="83"/>
      <c r="E73" s="84"/>
      <c r="F73" s="82"/>
      <c r="G73" s="75">
        <f t="shared" si="18"/>
        <v>0</v>
      </c>
      <c r="H73" s="82"/>
      <c r="I73" s="40">
        <f t="shared" si="5"/>
        <v>0</v>
      </c>
      <c r="J73" s="40">
        <f t="shared" si="6"/>
        <v>0</v>
      </c>
      <c r="K73" s="208"/>
      <c r="L73" s="85"/>
      <c r="M73" s="2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1.25" customHeight="1" x14ac:dyDescent="0.3">
      <c r="A74" s="192"/>
      <c r="B74" s="211"/>
      <c r="C74" s="86" t="s">
        <v>135</v>
      </c>
      <c r="D74" s="83"/>
      <c r="E74" s="84"/>
      <c r="F74" s="82"/>
      <c r="G74" s="75">
        <f t="shared" si="18"/>
        <v>0</v>
      </c>
      <c r="H74" s="82"/>
      <c r="I74" s="40">
        <f t="shared" si="5"/>
        <v>0</v>
      </c>
      <c r="J74" s="40">
        <f t="shared" si="6"/>
        <v>0</v>
      </c>
      <c r="K74" s="192"/>
      <c r="L74" s="85"/>
      <c r="M74" s="2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1.25" customHeight="1" x14ac:dyDescent="0.3">
      <c r="A75" s="212" t="s">
        <v>195</v>
      </c>
      <c r="B75" s="209" t="s">
        <v>155</v>
      </c>
      <c r="C75" s="66" t="s">
        <v>78</v>
      </c>
      <c r="D75" s="35" t="s">
        <v>116</v>
      </c>
      <c r="E75" s="67"/>
      <c r="F75" s="68"/>
      <c r="G75" s="69">
        <f>E75*G76</f>
        <v>0</v>
      </c>
      <c r="H75" s="69">
        <f>E75*H76</f>
        <v>0</v>
      </c>
      <c r="I75" s="69">
        <f t="shared" si="5"/>
        <v>0</v>
      </c>
      <c r="J75" s="69">
        <f t="shared" si="6"/>
        <v>0</v>
      </c>
      <c r="K75" s="214"/>
      <c r="L75" s="70" t="s">
        <v>118</v>
      </c>
      <c r="M75" s="213"/>
      <c r="N75" s="199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1.25" customHeight="1" x14ac:dyDescent="0.3">
      <c r="A76" s="208"/>
      <c r="B76" s="210"/>
      <c r="C76" s="71" t="s">
        <v>120</v>
      </c>
      <c r="D76" s="72"/>
      <c r="E76" s="73"/>
      <c r="F76" s="74"/>
      <c r="G76" s="75">
        <f t="shared" ref="G76:H76" si="19">SUM(G77:G82)</f>
        <v>0</v>
      </c>
      <c r="H76" s="75">
        <f t="shared" si="19"/>
        <v>0</v>
      </c>
      <c r="I76" s="40">
        <f t="shared" si="5"/>
        <v>0</v>
      </c>
      <c r="J76" s="40">
        <f t="shared" si="6"/>
        <v>0</v>
      </c>
      <c r="K76" s="208"/>
      <c r="L76" s="76" t="s">
        <v>122</v>
      </c>
      <c r="M76" s="77"/>
      <c r="N76" s="3" t="s">
        <v>123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1.25" customHeight="1" x14ac:dyDescent="0.3">
      <c r="A77" s="208"/>
      <c r="B77" s="210"/>
      <c r="C77" s="78" t="s">
        <v>124</v>
      </c>
      <c r="D77" s="79" t="s">
        <v>123</v>
      </c>
      <c r="E77" s="80">
        <f>M76</f>
        <v>0</v>
      </c>
      <c r="F77" s="75">
        <f>IF(M75&gt;0,VLOOKUP(M75,'Dienpinigiai ir apgyvendinimas'!A$4:C$157,3,FALSE),0)</f>
        <v>0</v>
      </c>
      <c r="G77" s="75">
        <f>ROUND(E77*F77*M77,2)</f>
        <v>0</v>
      </c>
      <c r="H77" s="75"/>
      <c r="I77" s="40">
        <f t="shared" si="5"/>
        <v>0</v>
      </c>
      <c r="J77" s="40">
        <f t="shared" si="6"/>
        <v>0</v>
      </c>
      <c r="K77" s="208"/>
      <c r="L77" s="81" t="s">
        <v>126</v>
      </c>
      <c r="M77" s="77"/>
      <c r="N77" s="3" t="s">
        <v>127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1.25" customHeight="1" x14ac:dyDescent="0.3">
      <c r="A78" s="208"/>
      <c r="B78" s="210"/>
      <c r="C78" s="78" t="s">
        <v>128</v>
      </c>
      <c r="D78" s="79" t="s">
        <v>129</v>
      </c>
      <c r="E78" s="80">
        <f>IF(E77&gt;0,E77-1,0)</f>
        <v>0</v>
      </c>
      <c r="F78" s="75">
        <f>IF(M75&gt;0,VLOOKUP(M75,'Dienpinigiai ir apgyvendinimas'!A$4:C$157,2,FALSE),0)</f>
        <v>0</v>
      </c>
      <c r="G78" s="75">
        <f>ROUND(E78*F78*M77,2)</f>
        <v>0</v>
      </c>
      <c r="H78" s="82"/>
      <c r="I78" s="40">
        <f t="shared" si="5"/>
        <v>0</v>
      </c>
      <c r="J78" s="40">
        <f t="shared" si="6"/>
        <v>0</v>
      </c>
      <c r="K78" s="208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1.25" customHeight="1" x14ac:dyDescent="0.3">
      <c r="A79" s="208"/>
      <c r="B79" s="210"/>
      <c r="C79" s="78" t="s">
        <v>131</v>
      </c>
      <c r="D79" s="83"/>
      <c r="E79" s="84"/>
      <c r="F79" s="82"/>
      <c r="G79" s="75">
        <f t="shared" ref="G79:G82" si="20">ROUND(E79*F79,2)</f>
        <v>0</v>
      </c>
      <c r="H79" s="82"/>
      <c r="I79" s="40">
        <f t="shared" si="5"/>
        <v>0</v>
      </c>
      <c r="J79" s="40">
        <f t="shared" si="6"/>
        <v>0</v>
      </c>
      <c r="K79" s="208"/>
      <c r="L79" s="85"/>
      <c r="M79" s="2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1.25" customHeight="1" x14ac:dyDescent="0.3">
      <c r="A80" s="208"/>
      <c r="B80" s="210"/>
      <c r="C80" s="78" t="s">
        <v>133</v>
      </c>
      <c r="D80" s="83"/>
      <c r="E80" s="84"/>
      <c r="F80" s="82"/>
      <c r="G80" s="75">
        <f t="shared" si="20"/>
        <v>0</v>
      </c>
      <c r="H80" s="82"/>
      <c r="I80" s="40">
        <f t="shared" si="5"/>
        <v>0</v>
      </c>
      <c r="J80" s="40">
        <f t="shared" si="6"/>
        <v>0</v>
      </c>
      <c r="K80" s="208"/>
      <c r="L80" s="85"/>
      <c r="M80" s="2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1.25" customHeight="1" x14ac:dyDescent="0.3">
      <c r="A81" s="208"/>
      <c r="B81" s="210"/>
      <c r="C81" s="86" t="s">
        <v>135</v>
      </c>
      <c r="D81" s="83"/>
      <c r="E81" s="84"/>
      <c r="F81" s="82"/>
      <c r="G81" s="75">
        <f t="shared" si="20"/>
        <v>0</v>
      </c>
      <c r="H81" s="82"/>
      <c r="I81" s="40">
        <f t="shared" si="5"/>
        <v>0</v>
      </c>
      <c r="J81" s="40">
        <f t="shared" si="6"/>
        <v>0</v>
      </c>
      <c r="K81" s="208"/>
      <c r="L81" s="85"/>
      <c r="M81" s="2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1.25" customHeight="1" x14ac:dyDescent="0.3">
      <c r="A82" s="192"/>
      <c r="B82" s="211"/>
      <c r="C82" s="86" t="s">
        <v>135</v>
      </c>
      <c r="D82" s="83"/>
      <c r="E82" s="84"/>
      <c r="F82" s="82"/>
      <c r="G82" s="75">
        <f t="shared" si="20"/>
        <v>0</v>
      </c>
      <c r="H82" s="82"/>
      <c r="I82" s="40">
        <f t="shared" si="5"/>
        <v>0</v>
      </c>
      <c r="J82" s="40">
        <f t="shared" si="6"/>
        <v>0</v>
      </c>
      <c r="K82" s="192"/>
      <c r="L82" s="85"/>
      <c r="M82" s="2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1.25" customHeight="1" x14ac:dyDescent="0.3">
      <c r="A83" s="212" t="s">
        <v>211</v>
      </c>
      <c r="B83" s="209" t="s">
        <v>155</v>
      </c>
      <c r="C83" s="66" t="s">
        <v>78</v>
      </c>
      <c r="D83" s="35" t="s">
        <v>116</v>
      </c>
      <c r="E83" s="67"/>
      <c r="F83" s="68"/>
      <c r="G83" s="69">
        <f>E83*G84</f>
        <v>0</v>
      </c>
      <c r="H83" s="69">
        <f>E83*H84</f>
        <v>0</v>
      </c>
      <c r="I83" s="69">
        <f t="shared" si="5"/>
        <v>0</v>
      </c>
      <c r="J83" s="69">
        <f t="shared" si="6"/>
        <v>0</v>
      </c>
      <c r="K83" s="214"/>
      <c r="L83" s="70" t="s">
        <v>118</v>
      </c>
      <c r="M83" s="213"/>
      <c r="N83" s="199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1.25" customHeight="1" x14ac:dyDescent="0.3">
      <c r="A84" s="208"/>
      <c r="B84" s="210"/>
      <c r="C84" s="71" t="s">
        <v>120</v>
      </c>
      <c r="D84" s="72"/>
      <c r="E84" s="73"/>
      <c r="F84" s="74"/>
      <c r="G84" s="75">
        <f t="shared" ref="G84:H84" si="21">SUM(G85:G90)</f>
        <v>0</v>
      </c>
      <c r="H84" s="75">
        <f t="shared" si="21"/>
        <v>0</v>
      </c>
      <c r="I84" s="40">
        <f t="shared" si="5"/>
        <v>0</v>
      </c>
      <c r="J84" s="40">
        <f t="shared" si="6"/>
        <v>0</v>
      </c>
      <c r="K84" s="208"/>
      <c r="L84" s="76" t="s">
        <v>122</v>
      </c>
      <c r="M84" s="77"/>
      <c r="N84" s="3" t="s">
        <v>123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1.25" customHeight="1" x14ac:dyDescent="0.3">
      <c r="A85" s="208"/>
      <c r="B85" s="210"/>
      <c r="C85" s="78" t="s">
        <v>124</v>
      </c>
      <c r="D85" s="79" t="s">
        <v>123</v>
      </c>
      <c r="E85" s="80">
        <f>M84</f>
        <v>0</v>
      </c>
      <c r="F85" s="75">
        <f>IF(M83&gt;0,VLOOKUP(M83,'Dienpinigiai ir apgyvendinimas'!A$4:C$157,3,FALSE),0)</f>
        <v>0</v>
      </c>
      <c r="G85" s="75">
        <f>ROUND(E85*F85*M85,2)</f>
        <v>0</v>
      </c>
      <c r="H85" s="75"/>
      <c r="I85" s="40">
        <f t="shared" si="5"/>
        <v>0</v>
      </c>
      <c r="J85" s="40">
        <f t="shared" si="6"/>
        <v>0</v>
      </c>
      <c r="K85" s="208"/>
      <c r="L85" s="81" t="s">
        <v>126</v>
      </c>
      <c r="M85" s="77"/>
      <c r="N85" s="3" t="s">
        <v>127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1.25" customHeight="1" x14ac:dyDescent="0.3">
      <c r="A86" s="208"/>
      <c r="B86" s="210"/>
      <c r="C86" s="78" t="s">
        <v>128</v>
      </c>
      <c r="D86" s="79" t="s">
        <v>129</v>
      </c>
      <c r="E86" s="80">
        <f>IF(E85&gt;0,E85-1,0)</f>
        <v>0</v>
      </c>
      <c r="F86" s="75">
        <f>IF(M83&gt;0,VLOOKUP(M83,'Dienpinigiai ir apgyvendinimas'!A$4:C$157,2,FALSE),0)</f>
        <v>0</v>
      </c>
      <c r="G86" s="75">
        <f>ROUND(E86*F86*M85,2)</f>
        <v>0</v>
      </c>
      <c r="H86" s="82"/>
      <c r="I86" s="40">
        <f t="shared" si="5"/>
        <v>0</v>
      </c>
      <c r="J86" s="40">
        <f t="shared" si="6"/>
        <v>0</v>
      </c>
      <c r="K86" s="208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1.25" customHeight="1" x14ac:dyDescent="0.3">
      <c r="A87" s="208"/>
      <c r="B87" s="210"/>
      <c r="C87" s="78" t="s">
        <v>131</v>
      </c>
      <c r="D87" s="83"/>
      <c r="E87" s="84"/>
      <c r="F87" s="82"/>
      <c r="G87" s="75">
        <f t="shared" ref="G87:G90" si="22">ROUND(E87*F87,2)</f>
        <v>0</v>
      </c>
      <c r="H87" s="82"/>
      <c r="I87" s="40">
        <f t="shared" si="5"/>
        <v>0</v>
      </c>
      <c r="J87" s="40">
        <f t="shared" si="6"/>
        <v>0</v>
      </c>
      <c r="K87" s="208"/>
      <c r="L87" s="85"/>
      <c r="M87" s="2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1.25" customHeight="1" x14ac:dyDescent="0.3">
      <c r="A88" s="208"/>
      <c r="B88" s="210"/>
      <c r="C88" s="78" t="s">
        <v>133</v>
      </c>
      <c r="D88" s="83"/>
      <c r="E88" s="84"/>
      <c r="F88" s="82"/>
      <c r="G88" s="75">
        <f t="shared" si="22"/>
        <v>0</v>
      </c>
      <c r="H88" s="82"/>
      <c r="I88" s="40">
        <f t="shared" si="5"/>
        <v>0</v>
      </c>
      <c r="J88" s="40">
        <f t="shared" si="6"/>
        <v>0</v>
      </c>
      <c r="K88" s="208"/>
      <c r="L88" s="85"/>
      <c r="M88" s="2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1.25" customHeight="1" x14ac:dyDescent="0.3">
      <c r="A89" s="208"/>
      <c r="B89" s="210"/>
      <c r="C89" s="86" t="s">
        <v>135</v>
      </c>
      <c r="D89" s="83"/>
      <c r="E89" s="84"/>
      <c r="F89" s="82"/>
      <c r="G89" s="75">
        <f t="shared" si="22"/>
        <v>0</v>
      </c>
      <c r="H89" s="82"/>
      <c r="I89" s="40">
        <f t="shared" si="5"/>
        <v>0</v>
      </c>
      <c r="J89" s="40">
        <f t="shared" si="6"/>
        <v>0</v>
      </c>
      <c r="K89" s="208"/>
      <c r="L89" s="85"/>
      <c r="M89" s="2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1.25" customHeight="1" x14ac:dyDescent="0.3">
      <c r="A90" s="192"/>
      <c r="B90" s="211"/>
      <c r="C90" s="86" t="s">
        <v>135</v>
      </c>
      <c r="D90" s="83"/>
      <c r="E90" s="84"/>
      <c r="F90" s="82"/>
      <c r="G90" s="75">
        <f t="shared" si="22"/>
        <v>0</v>
      </c>
      <c r="H90" s="82"/>
      <c r="I90" s="40">
        <f t="shared" si="5"/>
        <v>0</v>
      </c>
      <c r="J90" s="40">
        <f t="shared" si="6"/>
        <v>0</v>
      </c>
      <c r="K90" s="192"/>
      <c r="L90" s="85"/>
      <c r="M90" s="29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1.25" customHeight="1" x14ac:dyDescent="0.3">
      <c r="A91" s="212" t="s">
        <v>228</v>
      </c>
      <c r="B91" s="209" t="s">
        <v>155</v>
      </c>
      <c r="C91" s="66" t="s">
        <v>78</v>
      </c>
      <c r="D91" s="35" t="s">
        <v>116</v>
      </c>
      <c r="E91" s="67"/>
      <c r="F91" s="68"/>
      <c r="G91" s="69">
        <f>E91*G92</f>
        <v>0</v>
      </c>
      <c r="H91" s="69">
        <f>E91*H92</f>
        <v>0</v>
      </c>
      <c r="I91" s="69">
        <f t="shared" si="5"/>
        <v>0</v>
      </c>
      <c r="J91" s="69">
        <f t="shared" si="6"/>
        <v>0</v>
      </c>
      <c r="K91" s="214"/>
      <c r="L91" s="70" t="s">
        <v>118</v>
      </c>
      <c r="M91" s="213"/>
      <c r="N91" s="199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1.25" customHeight="1" x14ac:dyDescent="0.3">
      <c r="A92" s="208"/>
      <c r="B92" s="210"/>
      <c r="C92" s="71" t="s">
        <v>120</v>
      </c>
      <c r="D92" s="72"/>
      <c r="E92" s="73"/>
      <c r="F92" s="74"/>
      <c r="G92" s="75">
        <f t="shared" ref="G92:H92" si="23">SUM(G93:G98)</f>
        <v>0</v>
      </c>
      <c r="H92" s="75">
        <f t="shared" si="23"/>
        <v>0</v>
      </c>
      <c r="I92" s="40">
        <f t="shared" si="5"/>
        <v>0</v>
      </c>
      <c r="J92" s="40">
        <f t="shared" si="6"/>
        <v>0</v>
      </c>
      <c r="K92" s="208"/>
      <c r="L92" s="76" t="s">
        <v>122</v>
      </c>
      <c r="M92" s="77"/>
      <c r="N92" s="3" t="s">
        <v>123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1.25" customHeight="1" x14ac:dyDescent="0.3">
      <c r="A93" s="208"/>
      <c r="B93" s="210"/>
      <c r="C93" s="78" t="s">
        <v>124</v>
      </c>
      <c r="D93" s="79" t="s">
        <v>123</v>
      </c>
      <c r="E93" s="80">
        <f>M92</f>
        <v>0</v>
      </c>
      <c r="F93" s="75">
        <f>IF(M91&gt;0,VLOOKUP(M91,'Dienpinigiai ir apgyvendinimas'!A$4:C$157,3,FALSE),0)</f>
        <v>0</v>
      </c>
      <c r="G93" s="75">
        <f>ROUND(E93*F93*M93,2)</f>
        <v>0</v>
      </c>
      <c r="H93" s="75"/>
      <c r="I93" s="40">
        <f t="shared" si="5"/>
        <v>0</v>
      </c>
      <c r="J93" s="40">
        <f t="shared" si="6"/>
        <v>0</v>
      </c>
      <c r="K93" s="208"/>
      <c r="L93" s="81" t="s">
        <v>126</v>
      </c>
      <c r="M93" s="77"/>
      <c r="N93" s="3" t="s">
        <v>127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1.25" customHeight="1" x14ac:dyDescent="0.3">
      <c r="A94" s="208"/>
      <c r="B94" s="210"/>
      <c r="C94" s="78" t="s">
        <v>128</v>
      </c>
      <c r="D94" s="79" t="s">
        <v>129</v>
      </c>
      <c r="E94" s="80">
        <f>IF(E93&gt;0,E93-1,0)</f>
        <v>0</v>
      </c>
      <c r="F94" s="75">
        <f>IF(M91&gt;0,VLOOKUP(M91,'Dienpinigiai ir apgyvendinimas'!A$4:C$157,2,FALSE),0)</f>
        <v>0</v>
      </c>
      <c r="G94" s="75">
        <f>ROUND(E94*F94*M93,2)</f>
        <v>0</v>
      </c>
      <c r="H94" s="82"/>
      <c r="I94" s="40">
        <f t="shared" si="5"/>
        <v>0</v>
      </c>
      <c r="J94" s="40">
        <f t="shared" si="6"/>
        <v>0</v>
      </c>
      <c r="K94" s="208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1.25" customHeight="1" x14ac:dyDescent="0.3">
      <c r="A95" s="208"/>
      <c r="B95" s="210"/>
      <c r="C95" s="78" t="s">
        <v>131</v>
      </c>
      <c r="D95" s="83"/>
      <c r="E95" s="84"/>
      <c r="F95" s="82"/>
      <c r="G95" s="75">
        <f t="shared" ref="G95:G98" si="24">ROUND(E95*F95,2)</f>
        <v>0</v>
      </c>
      <c r="H95" s="82"/>
      <c r="I95" s="40">
        <f t="shared" si="5"/>
        <v>0</v>
      </c>
      <c r="J95" s="40">
        <f t="shared" si="6"/>
        <v>0</v>
      </c>
      <c r="K95" s="208"/>
      <c r="L95" s="85"/>
      <c r="M95" s="29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1.25" customHeight="1" x14ac:dyDescent="0.3">
      <c r="A96" s="208"/>
      <c r="B96" s="210"/>
      <c r="C96" s="78" t="s">
        <v>133</v>
      </c>
      <c r="D96" s="83"/>
      <c r="E96" s="84"/>
      <c r="F96" s="82"/>
      <c r="G96" s="75">
        <f t="shared" si="24"/>
        <v>0</v>
      </c>
      <c r="H96" s="82"/>
      <c r="I96" s="40">
        <f t="shared" si="5"/>
        <v>0</v>
      </c>
      <c r="J96" s="40">
        <f t="shared" si="6"/>
        <v>0</v>
      </c>
      <c r="K96" s="208"/>
      <c r="L96" s="85"/>
      <c r="M96" s="29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1.25" customHeight="1" x14ac:dyDescent="0.3">
      <c r="A97" s="208"/>
      <c r="B97" s="210"/>
      <c r="C97" s="86" t="s">
        <v>135</v>
      </c>
      <c r="D97" s="83"/>
      <c r="E97" s="84"/>
      <c r="F97" s="82"/>
      <c r="G97" s="75">
        <f t="shared" si="24"/>
        <v>0</v>
      </c>
      <c r="H97" s="82"/>
      <c r="I97" s="40">
        <f t="shared" si="5"/>
        <v>0</v>
      </c>
      <c r="J97" s="40">
        <f t="shared" si="6"/>
        <v>0</v>
      </c>
      <c r="K97" s="208"/>
      <c r="L97" s="85"/>
      <c r="M97" s="29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1.25" customHeight="1" x14ac:dyDescent="0.3">
      <c r="A98" s="192"/>
      <c r="B98" s="211"/>
      <c r="C98" s="86" t="s">
        <v>135</v>
      </c>
      <c r="D98" s="83"/>
      <c r="E98" s="84"/>
      <c r="F98" s="82"/>
      <c r="G98" s="75">
        <f t="shared" si="24"/>
        <v>0</v>
      </c>
      <c r="H98" s="82"/>
      <c r="I98" s="40">
        <f t="shared" si="5"/>
        <v>0</v>
      </c>
      <c r="J98" s="40">
        <f t="shared" si="6"/>
        <v>0</v>
      </c>
      <c r="K98" s="192"/>
      <c r="L98" s="85"/>
      <c r="M98" s="29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1.25" customHeight="1" x14ac:dyDescent="0.3">
      <c r="A99" s="212" t="s">
        <v>243</v>
      </c>
      <c r="B99" s="209" t="s">
        <v>155</v>
      </c>
      <c r="C99" s="66" t="s">
        <v>78</v>
      </c>
      <c r="D99" s="35" t="s">
        <v>116</v>
      </c>
      <c r="E99" s="67"/>
      <c r="F99" s="68"/>
      <c r="G99" s="69">
        <f>E99*G100</f>
        <v>0</v>
      </c>
      <c r="H99" s="69">
        <f>E99*H100</f>
        <v>0</v>
      </c>
      <c r="I99" s="69">
        <f t="shared" si="5"/>
        <v>0</v>
      </c>
      <c r="J99" s="69">
        <f t="shared" si="6"/>
        <v>0</v>
      </c>
      <c r="K99" s="214"/>
      <c r="L99" s="70" t="s">
        <v>118</v>
      </c>
      <c r="M99" s="213"/>
      <c r="N99" s="199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1.25" customHeight="1" x14ac:dyDescent="0.3">
      <c r="A100" s="208"/>
      <c r="B100" s="210"/>
      <c r="C100" s="71" t="s">
        <v>120</v>
      </c>
      <c r="D100" s="72"/>
      <c r="E100" s="73"/>
      <c r="F100" s="74"/>
      <c r="G100" s="75">
        <f t="shared" ref="G100:H100" si="25">SUM(G101:G106)</f>
        <v>0</v>
      </c>
      <c r="H100" s="75">
        <f t="shared" si="25"/>
        <v>0</v>
      </c>
      <c r="I100" s="40">
        <f t="shared" si="5"/>
        <v>0</v>
      </c>
      <c r="J100" s="40">
        <f t="shared" si="6"/>
        <v>0</v>
      </c>
      <c r="K100" s="208"/>
      <c r="L100" s="76" t="s">
        <v>122</v>
      </c>
      <c r="M100" s="77"/>
      <c r="N100" s="3" t="s">
        <v>123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1.25" customHeight="1" x14ac:dyDescent="0.3">
      <c r="A101" s="208"/>
      <c r="B101" s="210"/>
      <c r="C101" s="78" t="s">
        <v>124</v>
      </c>
      <c r="D101" s="79" t="s">
        <v>123</v>
      </c>
      <c r="E101" s="80">
        <f>M100</f>
        <v>0</v>
      </c>
      <c r="F101" s="75">
        <f>IF(M99&gt;0,VLOOKUP(M99,'Dienpinigiai ir apgyvendinimas'!A$4:C$157,3,FALSE),0)</f>
        <v>0</v>
      </c>
      <c r="G101" s="75">
        <f>ROUND(E101*F101*M101,2)</f>
        <v>0</v>
      </c>
      <c r="H101" s="75"/>
      <c r="I101" s="40">
        <f t="shared" si="5"/>
        <v>0</v>
      </c>
      <c r="J101" s="40">
        <f t="shared" si="6"/>
        <v>0</v>
      </c>
      <c r="K101" s="208"/>
      <c r="L101" s="81" t="s">
        <v>126</v>
      </c>
      <c r="M101" s="77"/>
      <c r="N101" s="3" t="s">
        <v>127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1.25" customHeight="1" x14ac:dyDescent="0.3">
      <c r="A102" s="208"/>
      <c r="B102" s="210"/>
      <c r="C102" s="78" t="s">
        <v>128</v>
      </c>
      <c r="D102" s="79" t="s">
        <v>129</v>
      </c>
      <c r="E102" s="80">
        <f>IF(E101&gt;0,E101-1,0)</f>
        <v>0</v>
      </c>
      <c r="F102" s="75">
        <f>IF(M99&gt;0,VLOOKUP(M99,'Dienpinigiai ir apgyvendinimas'!A$4:C$157,2,FALSE),0)</f>
        <v>0</v>
      </c>
      <c r="G102" s="75">
        <f>ROUND(E102*F102*M101,2)</f>
        <v>0</v>
      </c>
      <c r="H102" s="82"/>
      <c r="I102" s="40">
        <f t="shared" si="5"/>
        <v>0</v>
      </c>
      <c r="J102" s="40">
        <f t="shared" si="6"/>
        <v>0</v>
      </c>
      <c r="K102" s="208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1.25" customHeight="1" x14ac:dyDescent="0.3">
      <c r="A103" s="208"/>
      <c r="B103" s="210"/>
      <c r="C103" s="78" t="s">
        <v>131</v>
      </c>
      <c r="D103" s="83"/>
      <c r="E103" s="84"/>
      <c r="F103" s="82"/>
      <c r="G103" s="75">
        <f t="shared" ref="G103:G106" si="26">ROUND(E103*F103,2)</f>
        <v>0</v>
      </c>
      <c r="H103" s="82"/>
      <c r="I103" s="40">
        <f t="shared" si="5"/>
        <v>0</v>
      </c>
      <c r="J103" s="40">
        <f t="shared" si="6"/>
        <v>0</v>
      </c>
      <c r="K103" s="208"/>
      <c r="L103" s="85"/>
      <c r="M103" s="29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1.25" customHeight="1" x14ac:dyDescent="0.3">
      <c r="A104" s="208"/>
      <c r="B104" s="210"/>
      <c r="C104" s="78" t="s">
        <v>133</v>
      </c>
      <c r="D104" s="83"/>
      <c r="E104" s="84"/>
      <c r="F104" s="82"/>
      <c r="G104" s="75">
        <f t="shared" si="26"/>
        <v>0</v>
      </c>
      <c r="H104" s="82"/>
      <c r="I104" s="40">
        <f t="shared" si="5"/>
        <v>0</v>
      </c>
      <c r="J104" s="40">
        <f t="shared" si="6"/>
        <v>0</v>
      </c>
      <c r="K104" s="208"/>
      <c r="L104" s="85"/>
      <c r="M104" s="29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1.25" customHeight="1" x14ac:dyDescent="0.3">
      <c r="A105" s="208"/>
      <c r="B105" s="210"/>
      <c r="C105" s="86" t="s">
        <v>135</v>
      </c>
      <c r="D105" s="83"/>
      <c r="E105" s="84"/>
      <c r="F105" s="82"/>
      <c r="G105" s="75">
        <f t="shared" si="26"/>
        <v>0</v>
      </c>
      <c r="H105" s="82"/>
      <c r="I105" s="40">
        <f t="shared" si="5"/>
        <v>0</v>
      </c>
      <c r="J105" s="40">
        <f t="shared" si="6"/>
        <v>0</v>
      </c>
      <c r="K105" s="208"/>
      <c r="L105" s="85"/>
      <c r="M105" s="29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1.25" customHeight="1" x14ac:dyDescent="0.3">
      <c r="A106" s="192"/>
      <c r="B106" s="211"/>
      <c r="C106" s="86" t="s">
        <v>135</v>
      </c>
      <c r="D106" s="83"/>
      <c r="E106" s="84"/>
      <c r="F106" s="82"/>
      <c r="G106" s="75">
        <f t="shared" si="26"/>
        <v>0</v>
      </c>
      <c r="H106" s="82"/>
      <c r="I106" s="40">
        <f t="shared" si="5"/>
        <v>0</v>
      </c>
      <c r="J106" s="40">
        <f t="shared" si="6"/>
        <v>0</v>
      </c>
      <c r="K106" s="192"/>
      <c r="L106" s="85"/>
      <c r="M106" s="29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1.25" customHeight="1" x14ac:dyDescent="0.3">
      <c r="A107" s="24" t="s">
        <v>252</v>
      </c>
      <c r="B107" s="217" t="s">
        <v>254</v>
      </c>
      <c r="C107" s="195"/>
      <c r="D107" s="195"/>
      <c r="E107" s="195"/>
      <c r="F107" s="199"/>
      <c r="G107" s="25">
        <f t="shared" ref="G107:J107" si="27">SUM(G108:G132)</f>
        <v>0</v>
      </c>
      <c r="H107" s="25">
        <f t="shared" si="27"/>
        <v>0</v>
      </c>
      <c r="I107" s="25">
        <f t="shared" si="27"/>
        <v>0</v>
      </c>
      <c r="J107" s="25">
        <f t="shared" si="27"/>
        <v>0</v>
      </c>
      <c r="K107" s="27"/>
      <c r="L107" s="104"/>
      <c r="M107" s="29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4" x14ac:dyDescent="0.3">
      <c r="A108" s="31" t="s">
        <v>256</v>
      </c>
      <c r="B108" s="218"/>
      <c r="C108" s="199"/>
      <c r="D108" s="67"/>
      <c r="E108" s="105"/>
      <c r="F108" s="105"/>
      <c r="G108" s="40">
        <f t="shared" ref="G108:G132" si="28">ROUND(E108*F108,2)</f>
        <v>0</v>
      </c>
      <c r="H108" s="105"/>
      <c r="I108" s="40">
        <f t="shared" ref="I108:I132" si="29">ROUND((G108+H108)*$C$2,2)</f>
        <v>0</v>
      </c>
      <c r="J108" s="40">
        <f t="shared" ref="J108:J132" si="30">ROUND((G108+H108)*0.5,2)</f>
        <v>0</v>
      </c>
      <c r="K108" s="42"/>
      <c r="L108" s="106"/>
      <c r="M108" s="29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4" x14ac:dyDescent="0.3">
      <c r="A109" s="31" t="s">
        <v>259</v>
      </c>
      <c r="B109" s="218"/>
      <c r="C109" s="199"/>
      <c r="D109" s="67"/>
      <c r="E109" s="105"/>
      <c r="F109" s="105"/>
      <c r="G109" s="40">
        <f t="shared" si="28"/>
        <v>0</v>
      </c>
      <c r="H109" s="105"/>
      <c r="I109" s="40">
        <f t="shared" si="29"/>
        <v>0</v>
      </c>
      <c r="J109" s="40">
        <f t="shared" si="30"/>
        <v>0</v>
      </c>
      <c r="K109" s="42"/>
      <c r="L109" s="106"/>
      <c r="M109" s="29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1.25" customHeight="1" x14ac:dyDescent="0.3">
      <c r="A110" s="31" t="s">
        <v>260</v>
      </c>
      <c r="B110" s="218"/>
      <c r="C110" s="199"/>
      <c r="D110" s="67"/>
      <c r="E110" s="105"/>
      <c r="F110" s="105"/>
      <c r="G110" s="40">
        <f t="shared" si="28"/>
        <v>0</v>
      </c>
      <c r="H110" s="105"/>
      <c r="I110" s="40">
        <f t="shared" si="29"/>
        <v>0</v>
      </c>
      <c r="J110" s="40">
        <f t="shared" si="30"/>
        <v>0</v>
      </c>
      <c r="K110" s="42"/>
      <c r="L110" s="106"/>
      <c r="M110" s="29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1.25" customHeight="1" x14ac:dyDescent="0.3">
      <c r="A111" s="31" t="s">
        <v>262</v>
      </c>
      <c r="B111" s="218"/>
      <c r="C111" s="199"/>
      <c r="D111" s="67"/>
      <c r="E111" s="105"/>
      <c r="F111" s="105"/>
      <c r="G111" s="40">
        <f t="shared" si="28"/>
        <v>0</v>
      </c>
      <c r="H111" s="105"/>
      <c r="I111" s="40">
        <f t="shared" si="29"/>
        <v>0</v>
      </c>
      <c r="J111" s="40">
        <f t="shared" si="30"/>
        <v>0</v>
      </c>
      <c r="K111" s="42"/>
      <c r="L111" s="106"/>
      <c r="M111" s="29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1.25" customHeight="1" x14ac:dyDescent="0.3">
      <c r="A112" s="31" t="s">
        <v>264</v>
      </c>
      <c r="B112" s="218"/>
      <c r="C112" s="199"/>
      <c r="D112" s="67"/>
      <c r="E112" s="105"/>
      <c r="F112" s="105"/>
      <c r="G112" s="40">
        <f t="shared" si="28"/>
        <v>0</v>
      </c>
      <c r="H112" s="105"/>
      <c r="I112" s="40">
        <f t="shared" si="29"/>
        <v>0</v>
      </c>
      <c r="J112" s="40">
        <f t="shared" si="30"/>
        <v>0</v>
      </c>
      <c r="K112" s="42"/>
      <c r="L112" s="106"/>
      <c r="M112" s="29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1.25" customHeight="1" x14ac:dyDescent="0.3">
      <c r="A113" s="31" t="s">
        <v>267</v>
      </c>
      <c r="B113" s="218"/>
      <c r="C113" s="199"/>
      <c r="D113" s="67"/>
      <c r="E113" s="105"/>
      <c r="F113" s="105"/>
      <c r="G113" s="40">
        <f t="shared" si="28"/>
        <v>0</v>
      </c>
      <c r="H113" s="105"/>
      <c r="I113" s="40">
        <f t="shared" si="29"/>
        <v>0</v>
      </c>
      <c r="J113" s="40">
        <f t="shared" si="30"/>
        <v>0</v>
      </c>
      <c r="K113" s="42"/>
      <c r="L113" s="106"/>
      <c r="M113" s="29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1.25" customHeight="1" x14ac:dyDescent="0.3">
      <c r="A114" s="31" t="s">
        <v>268</v>
      </c>
      <c r="B114" s="218"/>
      <c r="C114" s="199"/>
      <c r="D114" s="67"/>
      <c r="E114" s="105"/>
      <c r="F114" s="105"/>
      <c r="G114" s="40">
        <f t="shared" si="28"/>
        <v>0</v>
      </c>
      <c r="H114" s="105"/>
      <c r="I114" s="40">
        <f t="shared" si="29"/>
        <v>0</v>
      </c>
      <c r="J114" s="40">
        <f t="shared" si="30"/>
        <v>0</v>
      </c>
      <c r="K114" s="42"/>
      <c r="L114" s="106"/>
      <c r="M114" s="29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1.25" customHeight="1" x14ac:dyDescent="0.3">
      <c r="A115" s="31" t="s">
        <v>270</v>
      </c>
      <c r="B115" s="218"/>
      <c r="C115" s="199"/>
      <c r="D115" s="67"/>
      <c r="E115" s="105"/>
      <c r="F115" s="105"/>
      <c r="G115" s="40">
        <f t="shared" si="28"/>
        <v>0</v>
      </c>
      <c r="H115" s="105"/>
      <c r="I115" s="40">
        <f t="shared" si="29"/>
        <v>0</v>
      </c>
      <c r="J115" s="40">
        <f t="shared" si="30"/>
        <v>0</v>
      </c>
      <c r="K115" s="42"/>
      <c r="L115" s="106"/>
      <c r="M115" s="29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1.25" customHeight="1" x14ac:dyDescent="0.3">
      <c r="A116" s="31" t="s">
        <v>271</v>
      </c>
      <c r="B116" s="218"/>
      <c r="C116" s="199"/>
      <c r="D116" s="67"/>
      <c r="E116" s="105"/>
      <c r="F116" s="105"/>
      <c r="G116" s="40">
        <f t="shared" si="28"/>
        <v>0</v>
      </c>
      <c r="H116" s="105"/>
      <c r="I116" s="40">
        <f t="shared" si="29"/>
        <v>0</v>
      </c>
      <c r="J116" s="40">
        <f t="shared" si="30"/>
        <v>0</v>
      </c>
      <c r="K116" s="42"/>
      <c r="L116" s="106"/>
      <c r="M116" s="29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1.25" customHeight="1" x14ac:dyDescent="0.3">
      <c r="A117" s="31" t="s">
        <v>273</v>
      </c>
      <c r="B117" s="218"/>
      <c r="C117" s="199"/>
      <c r="D117" s="67"/>
      <c r="E117" s="105"/>
      <c r="F117" s="105"/>
      <c r="G117" s="40">
        <f t="shared" si="28"/>
        <v>0</v>
      </c>
      <c r="H117" s="105"/>
      <c r="I117" s="40">
        <f t="shared" si="29"/>
        <v>0</v>
      </c>
      <c r="J117" s="40">
        <f t="shared" si="30"/>
        <v>0</v>
      </c>
      <c r="K117" s="42"/>
      <c r="L117" s="106"/>
      <c r="M117" s="29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1.25" customHeight="1" x14ac:dyDescent="0.3">
      <c r="A118" s="31" t="s">
        <v>275</v>
      </c>
      <c r="B118" s="218"/>
      <c r="C118" s="199"/>
      <c r="D118" s="67"/>
      <c r="E118" s="105"/>
      <c r="F118" s="105"/>
      <c r="G118" s="40">
        <f t="shared" si="28"/>
        <v>0</v>
      </c>
      <c r="H118" s="105"/>
      <c r="I118" s="40">
        <f t="shared" si="29"/>
        <v>0</v>
      </c>
      <c r="J118" s="40">
        <f t="shared" si="30"/>
        <v>0</v>
      </c>
      <c r="K118" s="42"/>
      <c r="L118" s="106"/>
      <c r="M118" s="29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1.25" customHeight="1" x14ac:dyDescent="0.3">
      <c r="A119" s="31" t="s">
        <v>276</v>
      </c>
      <c r="B119" s="218"/>
      <c r="C119" s="199"/>
      <c r="D119" s="67"/>
      <c r="E119" s="105"/>
      <c r="F119" s="105"/>
      <c r="G119" s="40">
        <f t="shared" si="28"/>
        <v>0</v>
      </c>
      <c r="H119" s="105"/>
      <c r="I119" s="40">
        <f t="shared" si="29"/>
        <v>0</v>
      </c>
      <c r="J119" s="40">
        <f t="shared" si="30"/>
        <v>0</v>
      </c>
      <c r="K119" s="42"/>
      <c r="L119" s="106"/>
      <c r="M119" s="29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1.25" customHeight="1" x14ac:dyDescent="0.3">
      <c r="A120" s="31" t="s">
        <v>278</v>
      </c>
      <c r="B120" s="218"/>
      <c r="C120" s="199"/>
      <c r="D120" s="67"/>
      <c r="E120" s="105"/>
      <c r="F120" s="105"/>
      <c r="G120" s="40">
        <f t="shared" si="28"/>
        <v>0</v>
      </c>
      <c r="H120" s="105"/>
      <c r="I120" s="40">
        <f t="shared" si="29"/>
        <v>0</v>
      </c>
      <c r="J120" s="40">
        <f t="shared" si="30"/>
        <v>0</v>
      </c>
      <c r="K120" s="42"/>
      <c r="L120" s="106"/>
      <c r="M120" s="29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1.25" customHeight="1" x14ac:dyDescent="0.3">
      <c r="A121" s="31" t="s">
        <v>280</v>
      </c>
      <c r="B121" s="218"/>
      <c r="C121" s="199"/>
      <c r="D121" s="67"/>
      <c r="E121" s="105"/>
      <c r="F121" s="105"/>
      <c r="G121" s="40">
        <f t="shared" si="28"/>
        <v>0</v>
      </c>
      <c r="H121" s="105"/>
      <c r="I121" s="40">
        <f t="shared" si="29"/>
        <v>0</v>
      </c>
      <c r="J121" s="40">
        <f t="shared" si="30"/>
        <v>0</v>
      </c>
      <c r="K121" s="42"/>
      <c r="L121" s="106"/>
      <c r="M121" s="29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1.25" customHeight="1" x14ac:dyDescent="0.3">
      <c r="A122" s="31" t="s">
        <v>282</v>
      </c>
      <c r="B122" s="218"/>
      <c r="C122" s="199"/>
      <c r="D122" s="67"/>
      <c r="E122" s="105"/>
      <c r="F122" s="105"/>
      <c r="G122" s="40">
        <f t="shared" si="28"/>
        <v>0</v>
      </c>
      <c r="H122" s="105"/>
      <c r="I122" s="40">
        <f t="shared" si="29"/>
        <v>0</v>
      </c>
      <c r="J122" s="40">
        <f t="shared" si="30"/>
        <v>0</v>
      </c>
      <c r="K122" s="42"/>
      <c r="L122" s="106"/>
      <c r="M122" s="29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1.25" customHeight="1" x14ac:dyDescent="0.3">
      <c r="A123" s="31" t="s">
        <v>285</v>
      </c>
      <c r="B123" s="218"/>
      <c r="C123" s="199"/>
      <c r="D123" s="67"/>
      <c r="E123" s="105"/>
      <c r="F123" s="105"/>
      <c r="G123" s="40">
        <f t="shared" si="28"/>
        <v>0</v>
      </c>
      <c r="H123" s="105"/>
      <c r="I123" s="40">
        <f t="shared" si="29"/>
        <v>0</v>
      </c>
      <c r="J123" s="40">
        <f t="shared" si="30"/>
        <v>0</v>
      </c>
      <c r="K123" s="42"/>
      <c r="L123" s="106"/>
      <c r="M123" s="29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1.25" customHeight="1" x14ac:dyDescent="0.3">
      <c r="A124" s="31" t="s">
        <v>287</v>
      </c>
      <c r="B124" s="218"/>
      <c r="C124" s="199"/>
      <c r="D124" s="67"/>
      <c r="E124" s="105"/>
      <c r="F124" s="105"/>
      <c r="G124" s="40">
        <f t="shared" si="28"/>
        <v>0</v>
      </c>
      <c r="H124" s="105"/>
      <c r="I124" s="40">
        <f t="shared" si="29"/>
        <v>0</v>
      </c>
      <c r="J124" s="40">
        <f t="shared" si="30"/>
        <v>0</v>
      </c>
      <c r="K124" s="42"/>
      <c r="L124" s="106"/>
      <c r="M124" s="29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1.25" customHeight="1" x14ac:dyDescent="0.3">
      <c r="A125" s="31" t="s">
        <v>289</v>
      </c>
      <c r="B125" s="218"/>
      <c r="C125" s="199"/>
      <c r="D125" s="67"/>
      <c r="E125" s="105"/>
      <c r="F125" s="105"/>
      <c r="G125" s="40">
        <f t="shared" si="28"/>
        <v>0</v>
      </c>
      <c r="H125" s="105"/>
      <c r="I125" s="40">
        <f t="shared" si="29"/>
        <v>0</v>
      </c>
      <c r="J125" s="40">
        <f t="shared" si="30"/>
        <v>0</v>
      </c>
      <c r="K125" s="42"/>
      <c r="L125" s="106"/>
      <c r="M125" s="29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1.25" customHeight="1" x14ac:dyDescent="0.3">
      <c r="A126" s="31" t="s">
        <v>290</v>
      </c>
      <c r="B126" s="218"/>
      <c r="C126" s="199"/>
      <c r="D126" s="67"/>
      <c r="E126" s="105"/>
      <c r="F126" s="105"/>
      <c r="G126" s="40">
        <f t="shared" si="28"/>
        <v>0</v>
      </c>
      <c r="H126" s="105"/>
      <c r="I126" s="40">
        <f t="shared" si="29"/>
        <v>0</v>
      </c>
      <c r="J126" s="40">
        <f t="shared" si="30"/>
        <v>0</v>
      </c>
      <c r="K126" s="42"/>
      <c r="L126" s="106"/>
      <c r="M126" s="29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1.25" customHeight="1" x14ac:dyDescent="0.3">
      <c r="A127" s="31" t="s">
        <v>291</v>
      </c>
      <c r="B127" s="218"/>
      <c r="C127" s="199"/>
      <c r="D127" s="67"/>
      <c r="E127" s="105"/>
      <c r="F127" s="105"/>
      <c r="G127" s="40">
        <f t="shared" si="28"/>
        <v>0</v>
      </c>
      <c r="H127" s="105"/>
      <c r="I127" s="40">
        <f t="shared" si="29"/>
        <v>0</v>
      </c>
      <c r="J127" s="40">
        <f t="shared" si="30"/>
        <v>0</v>
      </c>
      <c r="K127" s="42"/>
      <c r="L127" s="106"/>
      <c r="M127" s="29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1.25" customHeight="1" x14ac:dyDescent="0.3">
      <c r="A128" s="31" t="s">
        <v>292</v>
      </c>
      <c r="B128" s="218"/>
      <c r="C128" s="199"/>
      <c r="D128" s="67"/>
      <c r="E128" s="105"/>
      <c r="F128" s="105"/>
      <c r="G128" s="40">
        <f t="shared" si="28"/>
        <v>0</v>
      </c>
      <c r="H128" s="105"/>
      <c r="I128" s="40">
        <f t="shared" si="29"/>
        <v>0</v>
      </c>
      <c r="J128" s="40">
        <f t="shared" si="30"/>
        <v>0</v>
      </c>
      <c r="K128" s="42"/>
      <c r="L128" s="106"/>
      <c r="M128" s="29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1.25" customHeight="1" x14ac:dyDescent="0.3">
      <c r="A129" s="31" t="s">
        <v>293</v>
      </c>
      <c r="B129" s="218"/>
      <c r="C129" s="199"/>
      <c r="D129" s="67"/>
      <c r="E129" s="105"/>
      <c r="F129" s="105"/>
      <c r="G129" s="40">
        <f t="shared" si="28"/>
        <v>0</v>
      </c>
      <c r="H129" s="105"/>
      <c r="I129" s="40">
        <f t="shared" si="29"/>
        <v>0</v>
      </c>
      <c r="J129" s="40">
        <f t="shared" si="30"/>
        <v>0</v>
      </c>
      <c r="K129" s="42"/>
      <c r="L129" s="106"/>
      <c r="M129" s="29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1.25" customHeight="1" x14ac:dyDescent="0.3">
      <c r="A130" s="31" t="s">
        <v>294</v>
      </c>
      <c r="B130" s="218"/>
      <c r="C130" s="199"/>
      <c r="D130" s="67"/>
      <c r="E130" s="105"/>
      <c r="F130" s="105"/>
      <c r="G130" s="40">
        <f t="shared" si="28"/>
        <v>0</v>
      </c>
      <c r="H130" s="105"/>
      <c r="I130" s="40">
        <f t="shared" si="29"/>
        <v>0</v>
      </c>
      <c r="J130" s="40">
        <f t="shared" si="30"/>
        <v>0</v>
      </c>
      <c r="K130" s="42"/>
      <c r="L130" s="106"/>
      <c r="M130" s="29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1.25" customHeight="1" x14ac:dyDescent="0.3">
      <c r="A131" s="31" t="s">
        <v>295</v>
      </c>
      <c r="B131" s="218"/>
      <c r="C131" s="199"/>
      <c r="D131" s="67"/>
      <c r="E131" s="105"/>
      <c r="F131" s="105"/>
      <c r="G131" s="40">
        <f t="shared" si="28"/>
        <v>0</v>
      </c>
      <c r="H131" s="105"/>
      <c r="I131" s="40">
        <f t="shared" si="29"/>
        <v>0</v>
      </c>
      <c r="J131" s="40">
        <f t="shared" si="30"/>
        <v>0</v>
      </c>
      <c r="K131" s="42"/>
      <c r="L131" s="106"/>
      <c r="M131" s="29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1.25" customHeight="1" x14ac:dyDescent="0.3">
      <c r="A132" s="31" t="s">
        <v>296</v>
      </c>
      <c r="B132" s="218"/>
      <c r="C132" s="199"/>
      <c r="D132" s="67"/>
      <c r="E132" s="105"/>
      <c r="F132" s="105"/>
      <c r="G132" s="40">
        <f t="shared" si="28"/>
        <v>0</v>
      </c>
      <c r="H132" s="105"/>
      <c r="I132" s="40">
        <f t="shared" si="29"/>
        <v>0</v>
      </c>
      <c r="J132" s="40">
        <f t="shared" si="30"/>
        <v>0</v>
      </c>
      <c r="K132" s="42"/>
      <c r="L132" s="106"/>
      <c r="M132" s="29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1.25" customHeight="1" x14ac:dyDescent="0.3">
      <c r="A133" s="219" t="s">
        <v>297</v>
      </c>
      <c r="B133" s="195"/>
      <c r="C133" s="195"/>
      <c r="D133" s="195"/>
      <c r="E133" s="195"/>
      <c r="F133" s="199"/>
      <c r="G133" s="108">
        <f>G5++G26+G107</f>
        <v>0</v>
      </c>
      <c r="H133" s="108">
        <f t="shared" ref="H133:J133" si="31">H5++H26+H107</f>
        <v>0</v>
      </c>
      <c r="I133" s="108">
        <f t="shared" si="31"/>
        <v>0</v>
      </c>
      <c r="J133" s="108">
        <f t="shared" si="31"/>
        <v>0</v>
      </c>
      <c r="K133" s="109"/>
      <c r="L133" s="110"/>
      <c r="M133" s="29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5.25" customHeight="1" x14ac:dyDescent="0.3">
      <c r="A134" s="111"/>
      <c r="B134" s="220"/>
      <c r="C134" s="203"/>
      <c r="D134" s="221" t="s">
        <v>298</v>
      </c>
      <c r="E134" s="202"/>
      <c r="F134" s="203"/>
      <c r="G134" s="112"/>
      <c r="H134" s="112"/>
      <c r="I134" s="112"/>
      <c r="J134" s="109"/>
      <c r="K134" s="109"/>
      <c r="L134" s="65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1.25" customHeight="1" x14ac:dyDescent="0.3">
      <c r="A135" s="113" t="s">
        <v>299</v>
      </c>
      <c r="B135" s="222" t="s">
        <v>300</v>
      </c>
      <c r="C135" s="196"/>
      <c r="D135" s="223">
        <f>Suvestinė!C37</f>
        <v>0</v>
      </c>
      <c r="E135" s="195"/>
      <c r="F135" s="199"/>
      <c r="G135" s="108">
        <f>ROUNDDOWN(G133*D135,2)</f>
        <v>0</v>
      </c>
      <c r="H135" s="108">
        <f>ROUNDDOWN(H133*D135,2)</f>
        <v>0</v>
      </c>
      <c r="I135" s="108">
        <f>ROUND((G135+H135)*$C$2,2)</f>
        <v>0</v>
      </c>
      <c r="J135" s="108">
        <f>ROUND((G135+H135)*0.5,2)</f>
        <v>0</v>
      </c>
      <c r="K135" s="114"/>
      <c r="L135" s="65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1.25" customHeight="1" x14ac:dyDescent="0.3">
      <c r="A136" s="115"/>
      <c r="B136" s="116"/>
      <c r="C136" s="116"/>
      <c r="D136" s="117"/>
      <c r="E136" s="118"/>
      <c r="F136" s="118"/>
      <c r="G136" s="119"/>
      <c r="H136" s="119"/>
      <c r="I136" s="119"/>
      <c r="J136" s="109"/>
      <c r="K136" s="109"/>
      <c r="L136" s="6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5.25" customHeight="1" x14ac:dyDescent="0.3">
      <c r="A137" s="194" t="s">
        <v>301</v>
      </c>
      <c r="B137" s="195"/>
      <c r="C137" s="195"/>
      <c r="D137" s="195"/>
      <c r="E137" s="195"/>
      <c r="F137" s="199"/>
      <c r="G137" s="47">
        <f t="shared" ref="G137:J137" si="32">G133+G135</f>
        <v>0</v>
      </c>
      <c r="H137" s="47">
        <f t="shared" si="32"/>
        <v>0</v>
      </c>
      <c r="I137" s="47">
        <f t="shared" si="32"/>
        <v>0</v>
      </c>
      <c r="J137" s="47">
        <f t="shared" si="32"/>
        <v>0</v>
      </c>
      <c r="K137" s="109"/>
      <c r="L137" s="28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1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10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1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1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1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1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1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1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1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1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1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1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1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1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1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1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1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1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1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1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1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1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1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1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1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1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1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1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1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1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1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1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1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1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1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1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1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1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1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1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1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1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1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1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1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1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1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1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1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1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1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1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1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1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1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1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1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1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1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1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1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1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1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1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1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1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1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1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1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1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1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1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1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1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1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1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1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1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1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1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1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1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1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1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1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1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1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1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1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1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1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1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1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1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1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1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1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1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1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1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1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1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1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1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1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1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1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1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1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1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1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1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1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1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1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1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1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1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1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1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1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1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1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1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1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1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1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1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1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1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1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1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1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1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1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1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1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1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1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1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1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1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1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1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1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1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1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1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1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1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1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1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1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1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1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1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1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1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1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1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1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1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1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1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1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1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1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1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1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1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1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1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1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1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1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1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1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1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1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1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1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1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1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1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1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1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1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1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1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1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1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1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1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1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1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1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1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1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1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1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1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1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1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1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1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1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1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1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1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1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1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1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1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1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1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1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1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1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1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1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1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1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1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1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1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1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1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1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1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1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1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1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1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1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1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1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1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1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1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1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1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1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1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1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1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1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1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1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1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1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1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1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1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1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1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1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1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1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1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1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1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1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1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1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1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1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1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1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1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1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1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1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1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1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1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1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1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1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1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1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1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1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1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1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1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1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1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1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1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1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1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1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1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1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1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1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1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1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1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1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1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1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1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1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1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1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1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1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1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1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1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1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1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1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1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1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1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1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1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1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1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1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1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1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1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1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1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1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1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1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1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1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1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1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1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1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1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1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1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1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1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1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1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1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1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1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1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1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1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1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1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1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1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1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1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1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1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1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1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1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1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1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1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1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1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1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1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1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1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1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1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1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1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1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1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1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1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1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1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1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1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1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1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1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1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1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1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1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1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1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1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1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1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1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1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1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1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1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1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1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1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1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1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1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1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1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1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1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1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1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1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1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1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1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1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1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1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1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1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1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1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1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1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1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1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1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1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1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1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1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1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1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1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1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1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1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1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1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1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1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1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1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1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1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1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1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1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1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1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1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1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1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1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1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1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1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1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1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1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1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1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1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1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1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1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1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1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1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1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1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1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1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1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1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1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1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1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1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1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1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1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1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1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1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1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1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1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1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1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1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1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1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1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1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1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1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1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1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1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1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1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1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1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1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1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1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1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1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1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1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1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1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1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1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1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1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1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1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1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1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1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1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1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1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1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1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1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1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1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1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1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1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1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1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1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1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1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1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1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1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1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1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1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1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1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1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1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1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1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1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1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1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1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1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1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1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1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1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1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1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1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1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1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1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1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1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1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1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1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1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1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1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1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1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1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1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1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1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1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1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1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1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1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1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1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1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1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1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1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1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1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1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1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1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1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1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1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1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1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1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1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1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1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1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1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1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1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1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1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1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1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1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1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1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1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1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1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1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1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1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1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1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1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1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1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1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1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1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1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1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1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1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1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1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1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1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1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1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1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1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1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1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1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1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1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1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1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1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1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1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1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1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1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1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1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1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1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1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1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1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1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1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1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1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1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1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1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1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1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1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1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1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1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1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1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1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1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1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1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1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1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1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1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1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1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1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1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1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1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1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1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1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1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1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1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1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1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1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1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1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1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1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1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1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1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1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1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1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1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1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1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1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1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1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1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1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1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1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1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1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1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1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1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1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1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1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1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1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1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1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1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1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1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1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1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1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1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1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1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1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1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1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1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1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1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1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1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1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1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1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1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1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1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1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1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1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1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1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1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1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1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1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1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1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1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1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1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1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1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1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1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1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1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1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1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1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1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1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1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1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1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1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1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1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1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1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1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1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1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1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1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1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1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1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1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1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1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1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1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1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1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1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1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1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1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1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1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1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1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1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1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1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1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1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1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1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1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1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1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1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1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1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1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1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1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1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1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1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1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1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1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1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1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1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1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1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1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1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1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1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1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1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1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1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1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1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1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1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1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1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1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1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1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1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1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1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1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1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1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1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1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1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1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7M8V7OZ3RjHigryccKxp2YI+Prz3QY3wdsNWVuXUGvdcAkfs0gsdmO6qNNsmwYjIYFc5c9BrdzRcw0H7XFro5g==" saltValue="PFu5wFPDAYuMdKrgXCG+yA==" spinCount="100000" sheet="1" objects="1" scenarios="1" formatColumns="0" formatRows="0" insertHyperlinks="0"/>
  <protectedRanges>
    <protectedRange sqref="L39:L42 L47:L50" name="Diapazonas6"/>
    <protectedRange sqref="C2 B6:B25 K6:K25 B27:B106" name="Diapazonas1"/>
    <protectedRange sqref="E27 D31:F34 C33:C34 E35 D39:F42 E43 C41:C42 D47:F50 E51 C49:C50 D55:F58 E59 C57:C58 D63:F66 E67 C65:C66 D71:F74 E75 C73:C74 D79:F82 E83 C81:C82 D87:F90 E91 C89:C90 D95:F98 E99 C97:C98 D103:F106 C105:C106" name="Diapazonas2"/>
    <protectedRange sqref="H30:H34 H38:H42 H46:H50 H54:H58 H62:H66 H70:H74 H78:H82 H86:H90 H94:H98 H102:H106 K27:K106" name="Diapazonas3"/>
    <protectedRange sqref="M27:N29 L31:L34 M35:N37 M43:N45 M51:N53 L55:L58 M59:N61 L63:L66 M67:N69 L71:L74 M75:N77 L79:L82 M83:N85 L87:L90 M91:N93 L95:L98 M99:N101 L103:L106" name="Diapazonas4"/>
    <protectedRange sqref="B108:F132 H132 K108:L132" name="Diapazonas5"/>
  </protectedRanges>
  <mergeCells count="78">
    <mergeCell ref="K67:K74"/>
    <mergeCell ref="M67:N67"/>
    <mergeCell ref="L6:L9"/>
    <mergeCell ref="K27:K34"/>
    <mergeCell ref="M27:N27"/>
    <mergeCell ref="K35:K42"/>
    <mergeCell ref="M35:N35"/>
    <mergeCell ref="K75:K82"/>
    <mergeCell ref="M75:N75"/>
    <mergeCell ref="M83:N83"/>
    <mergeCell ref="B109:C109"/>
    <mergeCell ref="B110:C110"/>
    <mergeCell ref="K83:K90"/>
    <mergeCell ref="K91:K98"/>
    <mergeCell ref="K99:K106"/>
    <mergeCell ref="M91:N91"/>
    <mergeCell ref="M99:N99"/>
    <mergeCell ref="B107:F107"/>
    <mergeCell ref="B108:C108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D135:F135"/>
    <mergeCell ref="A137:F137"/>
    <mergeCell ref="B130:C130"/>
    <mergeCell ref="B131:C131"/>
    <mergeCell ref="B132:C132"/>
    <mergeCell ref="A133:F133"/>
    <mergeCell ref="B134:C134"/>
    <mergeCell ref="D134:F134"/>
    <mergeCell ref="B135:C135"/>
    <mergeCell ref="A1:B1"/>
    <mergeCell ref="C1:F1"/>
    <mergeCell ref="B4:C4"/>
    <mergeCell ref="B5:F5"/>
    <mergeCell ref="B26:F26"/>
    <mergeCell ref="A27:A34"/>
    <mergeCell ref="B27:B34"/>
    <mergeCell ref="M43:N43"/>
    <mergeCell ref="M51:N51"/>
    <mergeCell ref="A59:A66"/>
    <mergeCell ref="A35:A42"/>
    <mergeCell ref="B35:B42"/>
    <mergeCell ref="A43:A50"/>
    <mergeCell ref="B43:B50"/>
    <mergeCell ref="A51:A58"/>
    <mergeCell ref="B51:B58"/>
    <mergeCell ref="B59:B66"/>
    <mergeCell ref="K43:K50"/>
    <mergeCell ref="K51:K58"/>
    <mergeCell ref="K59:K66"/>
    <mergeCell ref="M59:N59"/>
    <mergeCell ref="A67:A74"/>
    <mergeCell ref="A75:A82"/>
    <mergeCell ref="A83:A90"/>
    <mergeCell ref="A91:A98"/>
    <mergeCell ref="A99:A106"/>
    <mergeCell ref="B67:B74"/>
    <mergeCell ref="B75:B82"/>
    <mergeCell ref="B83:B90"/>
    <mergeCell ref="B91:B98"/>
    <mergeCell ref="B99:B106"/>
  </mergeCells>
  <dataValidations count="4">
    <dataValidation type="decimal" allowBlank="1" showErrorMessage="1" sqref="C2" xr:uid="{00000000-0002-0000-0300-000000000000}">
      <formula1>0</formula1>
      <formula2>0.36</formula2>
    </dataValidation>
    <dataValidation type="list" allowBlank="1" showErrorMessage="1" sqref="B6:B25" xr:uid="{00000000-0002-0000-0300-000001000000}">
      <formula1>Partneris</formula1>
    </dataValidation>
    <dataValidation type="decimal" operator="lessThanOrEqual" allowBlank="1" showInputMessage="1" showErrorMessage="1" prompt="Įvesta reikšmė neturi viršyti 7,00 proc." sqref="D136:F136" xr:uid="{00000000-0002-0000-0300-000002000000}">
      <formula1>7</formula1>
    </dataValidation>
    <dataValidation type="list" allowBlank="1" showErrorMessage="1" sqref="M1" xr:uid="{00000000-0002-0000-0300-000003000000}">
      <formula1>"Taikomieji (pramoniniai) moksliniai tyrimai,Eksperimentinė plėtra (bandomoji taikomoji veikla)"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4000000}">
          <x14:formula1>
            <xm:f>'Dienpinigiai ir apgyvendinimas'!$A$4:$A$157</xm:f>
          </x14:formula1>
          <xm:sqref>M27 M35 M43 M51 M59 M67 M75 M83 M91 M99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Z1000"/>
  <sheetViews>
    <sheetView zoomScale="85" zoomScaleNormal="85" workbookViewId="0">
      <pane ySplit="4" topLeftCell="A5" activePane="bottomLeft" state="frozen"/>
      <selection pane="bottomLeft" activeCell="C14" sqref="C14"/>
    </sheetView>
  </sheetViews>
  <sheetFormatPr defaultColWidth="14.44140625" defaultRowHeight="15" customHeight="1" x14ac:dyDescent="0.3"/>
  <cols>
    <col min="1" max="1" width="5.6640625" customWidth="1"/>
    <col min="2" max="2" width="26.109375" customWidth="1"/>
    <col min="3" max="3" width="36.88671875" customWidth="1"/>
    <col min="4" max="4" width="13.5546875" customWidth="1"/>
    <col min="5" max="5" width="10.6640625" customWidth="1"/>
    <col min="6" max="6" width="12.5546875" customWidth="1"/>
    <col min="7" max="8" width="19.33203125" customWidth="1"/>
    <col min="9" max="9" width="17.109375" customWidth="1"/>
    <col min="10" max="10" width="16.33203125" customWidth="1"/>
    <col min="11" max="11" width="18.33203125" customWidth="1"/>
    <col min="12" max="12" width="36.6640625" customWidth="1"/>
    <col min="13" max="13" width="6.33203125" customWidth="1"/>
    <col min="14" max="14" width="22.33203125" customWidth="1"/>
    <col min="15" max="26" width="9.109375" customWidth="1"/>
  </cols>
  <sheetData>
    <row r="1" spans="1:26" ht="12.75" customHeight="1" x14ac:dyDescent="0.3">
      <c r="A1" s="215"/>
      <c r="B1" s="206"/>
      <c r="C1" s="216" t="str">
        <f>Darbuotojai!A47</f>
        <v>Partnerio 2 pavadinimas</v>
      </c>
      <c r="D1" s="205"/>
      <c r="E1" s="205"/>
      <c r="F1" s="206"/>
      <c r="G1" s="6"/>
      <c r="H1" s="6"/>
      <c r="I1" s="6"/>
      <c r="J1" s="6"/>
      <c r="K1" s="6"/>
      <c r="L1" s="6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3">
      <c r="A2" s="9"/>
      <c r="B2" s="9" t="s">
        <v>2</v>
      </c>
      <c r="C2" s="10"/>
      <c r="D2" s="11" t="s">
        <v>4</v>
      </c>
      <c r="E2" s="12"/>
      <c r="F2" s="12"/>
      <c r="G2" s="9"/>
      <c r="H2" s="9"/>
      <c r="I2" s="14"/>
      <c r="J2" s="14"/>
      <c r="K2" s="14"/>
      <c r="L2" s="12"/>
      <c r="M2" s="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1.25" customHeight="1" x14ac:dyDescent="0.3">
      <c r="A3" s="3"/>
      <c r="B3" s="3"/>
      <c r="C3" s="3"/>
      <c r="D3" s="3"/>
      <c r="E3" s="1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2" customHeight="1" x14ac:dyDescent="0.3">
      <c r="A4" s="21" t="s">
        <v>8</v>
      </c>
      <c r="B4" s="207" t="s">
        <v>17</v>
      </c>
      <c r="C4" s="199"/>
      <c r="D4" s="21" t="s">
        <v>18</v>
      </c>
      <c r="E4" s="21" t="s">
        <v>19</v>
      </c>
      <c r="F4" s="21" t="s">
        <v>20</v>
      </c>
      <c r="G4" s="21" t="s">
        <v>21</v>
      </c>
      <c r="H4" s="21" t="s">
        <v>304</v>
      </c>
      <c r="I4" s="21" t="s">
        <v>24</v>
      </c>
      <c r="J4" s="21" t="s">
        <v>26</v>
      </c>
      <c r="K4" s="21" t="s">
        <v>305</v>
      </c>
      <c r="L4" s="21" t="s">
        <v>29</v>
      </c>
      <c r="M4" s="2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1.25" customHeight="1" x14ac:dyDescent="0.3">
      <c r="A5" s="24" t="s">
        <v>33</v>
      </c>
      <c r="B5" s="217" t="s">
        <v>34</v>
      </c>
      <c r="C5" s="195"/>
      <c r="D5" s="195"/>
      <c r="E5" s="195"/>
      <c r="F5" s="199"/>
      <c r="G5" s="25">
        <f>SUM(G6:G25)</f>
        <v>0</v>
      </c>
      <c r="H5" s="25"/>
      <c r="I5" s="25">
        <f t="shared" ref="I5:J5" si="0">SUM(I6:I25)</f>
        <v>0</v>
      </c>
      <c r="J5" s="25">
        <f t="shared" si="0"/>
        <v>0</v>
      </c>
      <c r="K5" s="27"/>
      <c r="L5" s="28"/>
      <c r="M5" s="29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31" t="s">
        <v>40</v>
      </c>
      <c r="B6" s="39"/>
      <c r="C6" s="45" t="str">
        <f>IF(B6&gt;0,VLOOKUP(B6,Darbuotojai!C$47:H$66,2,FALSE),"")</f>
        <v/>
      </c>
      <c r="D6" s="35" t="s">
        <v>42</v>
      </c>
      <c r="E6" s="38">
        <f>IF(B6&gt;0,ROUND(VLOOKUP(B6,Darbuotojai!C$47:H$66,5,FALSE),2),0)</f>
        <v>0</v>
      </c>
      <c r="F6" s="40">
        <f>IF(B6&gt;0,ROUND(VLOOKUP(B6,Darbuotojai!C$47:H$66,6,FALSE),2),0)</f>
        <v>0</v>
      </c>
      <c r="G6" s="40">
        <f t="shared" ref="G6:G25" si="1">IFERROR(ROUND(E6*F6,2),"0,00")</f>
        <v>0</v>
      </c>
      <c r="H6" s="40"/>
      <c r="I6" s="40">
        <f t="shared" ref="I6:I25" si="2">ROUND(G6*$C$2,2)</f>
        <v>0</v>
      </c>
      <c r="J6" s="40">
        <f t="shared" ref="J6:J25" si="3">ROUND(G6*0.5,2)</f>
        <v>0</v>
      </c>
      <c r="K6" s="42"/>
      <c r="L6" s="224" t="s">
        <v>306</v>
      </c>
      <c r="M6" s="29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31" t="s">
        <v>46</v>
      </c>
      <c r="B7" s="39"/>
      <c r="C7" s="45" t="str">
        <f>IF(B7&gt;0,VLOOKUP(B7,Darbuotojai!C$47:H$66,2,FALSE),"")</f>
        <v/>
      </c>
      <c r="D7" s="35" t="s">
        <v>42</v>
      </c>
      <c r="E7" s="38">
        <f>IF(B7&gt;0,ROUND(VLOOKUP(B7,Darbuotojai!C$47:H$66,5,FALSE),2),0)</f>
        <v>0</v>
      </c>
      <c r="F7" s="40">
        <f>IF(B7&gt;0,ROUND(VLOOKUP(B7,Darbuotojai!C$47:H$66,6,FALSE),2),0)</f>
        <v>0</v>
      </c>
      <c r="G7" s="40">
        <f t="shared" si="1"/>
        <v>0</v>
      </c>
      <c r="H7" s="40"/>
      <c r="I7" s="40">
        <f t="shared" si="2"/>
        <v>0</v>
      </c>
      <c r="J7" s="40">
        <f t="shared" si="3"/>
        <v>0</v>
      </c>
      <c r="K7" s="42"/>
      <c r="L7" s="225"/>
      <c r="M7" s="29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31" t="s">
        <v>50</v>
      </c>
      <c r="B8" s="39"/>
      <c r="C8" s="45" t="str">
        <f>IF(B8&gt;0,VLOOKUP(B8,Darbuotojai!C$47:H$66,2,FALSE),"")</f>
        <v/>
      </c>
      <c r="D8" s="35" t="s">
        <v>42</v>
      </c>
      <c r="E8" s="38">
        <f>IF(B8&gt;0,ROUND(VLOOKUP(B8,Darbuotojai!C$47:H$66,5,FALSE),2),0)</f>
        <v>0</v>
      </c>
      <c r="F8" s="40">
        <f>IF(B8&gt;0,ROUND(VLOOKUP(B8,Darbuotojai!C$47:H$66,6,FALSE),2),0)</f>
        <v>0</v>
      </c>
      <c r="G8" s="40">
        <f t="shared" si="1"/>
        <v>0</v>
      </c>
      <c r="H8" s="40"/>
      <c r="I8" s="40">
        <f t="shared" si="2"/>
        <v>0</v>
      </c>
      <c r="J8" s="40">
        <f t="shared" si="3"/>
        <v>0</v>
      </c>
      <c r="K8" s="42"/>
      <c r="L8" s="225"/>
      <c r="M8" s="29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31" t="s">
        <v>53</v>
      </c>
      <c r="B9" s="39"/>
      <c r="C9" s="45" t="str">
        <f>IF(B9&gt;0,VLOOKUP(B9,Darbuotojai!C$47:H$66,2,FALSE),"")</f>
        <v/>
      </c>
      <c r="D9" s="35" t="s">
        <v>42</v>
      </c>
      <c r="E9" s="38">
        <f>IF(B9&gt;0,ROUND(VLOOKUP(B9,Darbuotojai!C$47:H$66,5,FALSE),2),0)</f>
        <v>0</v>
      </c>
      <c r="F9" s="40">
        <f>IF(B9&gt;0,ROUND(VLOOKUP(B9,Darbuotojai!C$47:H$66,6,FALSE),2),0)</f>
        <v>0</v>
      </c>
      <c r="G9" s="40">
        <f t="shared" si="1"/>
        <v>0</v>
      </c>
      <c r="H9" s="40"/>
      <c r="I9" s="40">
        <f t="shared" si="2"/>
        <v>0</v>
      </c>
      <c r="J9" s="40">
        <f t="shared" si="3"/>
        <v>0</v>
      </c>
      <c r="K9" s="42"/>
      <c r="L9" s="198"/>
      <c r="M9" s="29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31" t="s">
        <v>56</v>
      </c>
      <c r="B10" s="39"/>
      <c r="C10" s="45" t="str">
        <f>IF(B10&gt;0,VLOOKUP(B10,Darbuotojai!C$47:H$66,2,FALSE),"")</f>
        <v/>
      </c>
      <c r="D10" s="35" t="s">
        <v>42</v>
      </c>
      <c r="E10" s="38">
        <f>IF(B10&gt;0,ROUND(VLOOKUP(B10,Darbuotojai!C$47:H$66,5,FALSE),2),0)</f>
        <v>0</v>
      </c>
      <c r="F10" s="40">
        <f>IF(B10&gt;0,ROUND(VLOOKUP(B10,Darbuotojai!C$47:H$66,6,FALSE),2),0)</f>
        <v>0</v>
      </c>
      <c r="G10" s="40">
        <f t="shared" si="1"/>
        <v>0</v>
      </c>
      <c r="H10" s="40"/>
      <c r="I10" s="40">
        <f t="shared" si="2"/>
        <v>0</v>
      </c>
      <c r="J10" s="40">
        <f t="shared" si="3"/>
        <v>0</v>
      </c>
      <c r="K10" s="42"/>
      <c r="L10" s="44"/>
      <c r="M10" s="29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31" t="s">
        <v>58</v>
      </c>
      <c r="B11" s="39"/>
      <c r="C11" s="45" t="str">
        <f>IF(B11&gt;0,VLOOKUP(B11,Darbuotojai!C$47:H$66,2,FALSE),"")</f>
        <v/>
      </c>
      <c r="D11" s="35" t="s">
        <v>42</v>
      </c>
      <c r="E11" s="35">
        <f>IF(B11&gt;0,ROUND(VLOOKUP(B11,Darbuotojai!C$47:H$66,5,FALSE),2),0)</f>
        <v>0</v>
      </c>
      <c r="F11" s="40">
        <f>IF(B11&gt;0,ROUND(VLOOKUP(B11,Darbuotojai!C$47:H$66,6,FALSE),2),0)</f>
        <v>0</v>
      </c>
      <c r="G11" s="40">
        <f t="shared" si="1"/>
        <v>0</v>
      </c>
      <c r="H11" s="40"/>
      <c r="I11" s="40">
        <f t="shared" si="2"/>
        <v>0</v>
      </c>
      <c r="J11" s="40">
        <f t="shared" si="3"/>
        <v>0</v>
      </c>
      <c r="K11" s="42"/>
      <c r="L11" s="44"/>
      <c r="M11" s="2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31" t="s">
        <v>61</v>
      </c>
      <c r="B12" s="39"/>
      <c r="C12" s="45" t="str">
        <f>IF(B12&gt;0,VLOOKUP(B12,Darbuotojai!C$47:H$66,2,FALSE),"")</f>
        <v/>
      </c>
      <c r="D12" s="35" t="s">
        <v>42</v>
      </c>
      <c r="E12" s="35">
        <f>IF(B12&gt;0,ROUND(VLOOKUP(B12,Darbuotojai!C$47:H$66,5,FALSE),2),0)</f>
        <v>0</v>
      </c>
      <c r="F12" s="40">
        <f>IF(B12&gt;0,ROUND(VLOOKUP(B12,Darbuotojai!C$47:H$66,6,FALSE),2),0)</f>
        <v>0</v>
      </c>
      <c r="G12" s="40">
        <f t="shared" si="1"/>
        <v>0</v>
      </c>
      <c r="H12" s="40"/>
      <c r="I12" s="40">
        <f t="shared" si="2"/>
        <v>0</v>
      </c>
      <c r="J12" s="40">
        <f t="shared" si="3"/>
        <v>0</v>
      </c>
      <c r="K12" s="42"/>
      <c r="L12" s="44"/>
      <c r="M12" s="2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31" t="s">
        <v>64</v>
      </c>
      <c r="B13" s="39"/>
      <c r="C13" s="45" t="str">
        <f>IF(B13&gt;0,VLOOKUP(B13,Darbuotojai!C$47:H$66,2,FALSE),"")</f>
        <v/>
      </c>
      <c r="D13" s="35" t="s">
        <v>42</v>
      </c>
      <c r="E13" s="35">
        <f>IF(B13&gt;0,ROUND(VLOOKUP(B13,Darbuotojai!C$47:H$66,5,FALSE),2),0)</f>
        <v>0</v>
      </c>
      <c r="F13" s="40">
        <f>IF(B13&gt;0,ROUND(VLOOKUP(B13,Darbuotojai!C$47:H$66,6,FALSE),2),0)</f>
        <v>0</v>
      </c>
      <c r="G13" s="40">
        <f t="shared" si="1"/>
        <v>0</v>
      </c>
      <c r="H13" s="40"/>
      <c r="I13" s="40">
        <f t="shared" si="2"/>
        <v>0</v>
      </c>
      <c r="J13" s="40">
        <f t="shared" si="3"/>
        <v>0</v>
      </c>
      <c r="K13" s="42"/>
      <c r="L13" s="44"/>
      <c r="M13" s="29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31" t="s">
        <v>67</v>
      </c>
      <c r="B14" s="39"/>
      <c r="C14" s="45" t="str">
        <f>IF(B14&gt;0,VLOOKUP(B14,Darbuotojai!C$47:H$66,2,FALSE),"")</f>
        <v/>
      </c>
      <c r="D14" s="35" t="s">
        <v>42</v>
      </c>
      <c r="E14" s="35">
        <f>IF(B14&gt;0,ROUND(VLOOKUP(B14,Darbuotojai!C$47:H$66,5,FALSE),2),0)</f>
        <v>0</v>
      </c>
      <c r="F14" s="40">
        <f>IF(B14&gt;0,ROUND(VLOOKUP(B14,Darbuotojai!C$47:H$66,6,FALSE),2),0)</f>
        <v>0</v>
      </c>
      <c r="G14" s="40">
        <f t="shared" si="1"/>
        <v>0</v>
      </c>
      <c r="H14" s="40"/>
      <c r="I14" s="40">
        <f t="shared" si="2"/>
        <v>0</v>
      </c>
      <c r="J14" s="40">
        <f t="shared" si="3"/>
        <v>0</v>
      </c>
      <c r="K14" s="42"/>
      <c r="L14" s="44"/>
      <c r="M14" s="2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31" t="s">
        <v>69</v>
      </c>
      <c r="B15" s="39"/>
      <c r="C15" s="45" t="str">
        <f>IF(B15&gt;0,VLOOKUP(B15,Darbuotojai!C$47:H$66,2,FALSE),"")</f>
        <v/>
      </c>
      <c r="D15" s="35" t="s">
        <v>42</v>
      </c>
      <c r="E15" s="35">
        <f>IF(B15&gt;0,ROUND(VLOOKUP(B15,Darbuotojai!C$47:H$66,5,FALSE),2),0)</f>
        <v>0</v>
      </c>
      <c r="F15" s="40">
        <f>IF(B15&gt;0,ROUND(VLOOKUP(B15,Darbuotojai!C$47:H$66,6,FALSE),2),0)</f>
        <v>0</v>
      </c>
      <c r="G15" s="40">
        <f t="shared" si="1"/>
        <v>0</v>
      </c>
      <c r="H15" s="40"/>
      <c r="I15" s="40">
        <f t="shared" si="2"/>
        <v>0</v>
      </c>
      <c r="J15" s="40">
        <f t="shared" si="3"/>
        <v>0</v>
      </c>
      <c r="K15" s="42"/>
      <c r="L15" s="44"/>
      <c r="M15" s="2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31" t="s">
        <v>73</v>
      </c>
      <c r="B16" s="39"/>
      <c r="C16" s="45" t="str">
        <f>IF(B16&gt;0,VLOOKUP(B16,Darbuotojai!C$47:H$66,2,FALSE),"")</f>
        <v/>
      </c>
      <c r="D16" s="35" t="s">
        <v>42</v>
      </c>
      <c r="E16" s="35">
        <f>IF(B16&gt;0,ROUND(VLOOKUP(B16,Darbuotojai!C$47:H$66,5,FALSE),2),0)</f>
        <v>0</v>
      </c>
      <c r="F16" s="40">
        <f>IF(B16&gt;0,ROUND(VLOOKUP(B16,Darbuotojai!C$47:H$66,6,FALSE),2),0)</f>
        <v>0</v>
      </c>
      <c r="G16" s="40">
        <f t="shared" si="1"/>
        <v>0</v>
      </c>
      <c r="H16" s="40"/>
      <c r="I16" s="40">
        <f t="shared" si="2"/>
        <v>0</v>
      </c>
      <c r="J16" s="40">
        <f t="shared" si="3"/>
        <v>0</v>
      </c>
      <c r="K16" s="42"/>
      <c r="L16" s="44"/>
      <c r="M16" s="29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31" t="s">
        <v>76</v>
      </c>
      <c r="B17" s="39"/>
      <c r="C17" s="45" t="str">
        <f>IF(B17&gt;0,VLOOKUP(B17,Darbuotojai!C$47:H$66,2,FALSE),"")</f>
        <v/>
      </c>
      <c r="D17" s="35" t="s">
        <v>42</v>
      </c>
      <c r="E17" s="35">
        <f>IF(B17&gt;0,ROUND(VLOOKUP(B17,Darbuotojai!C$47:H$66,5,FALSE),2),0)</f>
        <v>0</v>
      </c>
      <c r="F17" s="40">
        <f>IF(B17&gt;0,ROUND(VLOOKUP(B17,Darbuotojai!C$47:H$66,6,FALSE),2),0)</f>
        <v>0</v>
      </c>
      <c r="G17" s="40">
        <f t="shared" si="1"/>
        <v>0</v>
      </c>
      <c r="H17" s="40"/>
      <c r="I17" s="40">
        <f t="shared" si="2"/>
        <v>0</v>
      </c>
      <c r="J17" s="40">
        <f t="shared" si="3"/>
        <v>0</v>
      </c>
      <c r="K17" s="42"/>
      <c r="L17" s="44"/>
      <c r="M17" s="29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31" t="s">
        <v>80</v>
      </c>
      <c r="B18" s="39"/>
      <c r="C18" s="45" t="str">
        <f>IF(B18&gt;0,VLOOKUP(B18,Darbuotojai!C$47:H$66,2,FALSE),"")</f>
        <v/>
      </c>
      <c r="D18" s="35" t="s">
        <v>42</v>
      </c>
      <c r="E18" s="35">
        <f>IF(B18&gt;0,ROUND(VLOOKUP(B18,Darbuotojai!C$47:H$66,5,FALSE),2),0)</f>
        <v>0</v>
      </c>
      <c r="F18" s="40">
        <f>IF(B18&gt;0,ROUND(VLOOKUP(B18,Darbuotojai!C$47:H$66,6,FALSE),2),0)</f>
        <v>0</v>
      </c>
      <c r="G18" s="40">
        <f t="shared" si="1"/>
        <v>0</v>
      </c>
      <c r="H18" s="40"/>
      <c r="I18" s="40">
        <f t="shared" si="2"/>
        <v>0</v>
      </c>
      <c r="J18" s="40">
        <f t="shared" si="3"/>
        <v>0</v>
      </c>
      <c r="K18" s="42"/>
      <c r="L18" s="44"/>
      <c r="M18" s="29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31" t="s">
        <v>84</v>
      </c>
      <c r="B19" s="39"/>
      <c r="C19" s="45" t="str">
        <f>IF(B19&gt;0,VLOOKUP(B19,Darbuotojai!C$47:H$66,2,FALSE),"")</f>
        <v/>
      </c>
      <c r="D19" s="35" t="s">
        <v>42</v>
      </c>
      <c r="E19" s="35">
        <f>IF(B19&gt;0,ROUND(VLOOKUP(B19,Darbuotojai!C$47:H$66,5,FALSE),2),0)</f>
        <v>0</v>
      </c>
      <c r="F19" s="40">
        <f>IF(B19&gt;0,ROUND(VLOOKUP(B19,Darbuotojai!C$47:H$66,6,FALSE),2),0)</f>
        <v>0</v>
      </c>
      <c r="G19" s="40">
        <f t="shared" si="1"/>
        <v>0</v>
      </c>
      <c r="H19" s="40"/>
      <c r="I19" s="40">
        <f t="shared" si="2"/>
        <v>0</v>
      </c>
      <c r="J19" s="40">
        <f t="shared" si="3"/>
        <v>0</v>
      </c>
      <c r="K19" s="42"/>
      <c r="L19" s="44"/>
      <c r="M19" s="29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31" t="s">
        <v>94</v>
      </c>
      <c r="B20" s="39"/>
      <c r="C20" s="45" t="str">
        <f>IF(B20&gt;0,VLOOKUP(B20,Darbuotojai!C$47:H$66,2,FALSE),"")</f>
        <v/>
      </c>
      <c r="D20" s="35" t="s">
        <v>42</v>
      </c>
      <c r="E20" s="35">
        <f>IF(B20&gt;0,ROUND(VLOOKUP(B20,Darbuotojai!C$47:H$66,5,FALSE),2),0)</f>
        <v>0</v>
      </c>
      <c r="F20" s="40">
        <f>IF(B20&gt;0,ROUND(VLOOKUP(B20,Darbuotojai!C$47:H$66,6,FALSE),2),0)</f>
        <v>0</v>
      </c>
      <c r="G20" s="40">
        <f t="shared" si="1"/>
        <v>0</v>
      </c>
      <c r="H20" s="40"/>
      <c r="I20" s="40">
        <f t="shared" si="2"/>
        <v>0</v>
      </c>
      <c r="J20" s="40">
        <f t="shared" si="3"/>
        <v>0</v>
      </c>
      <c r="K20" s="42"/>
      <c r="L20" s="44"/>
      <c r="M20" s="29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4" x14ac:dyDescent="0.3">
      <c r="A21" s="31" t="s">
        <v>98</v>
      </c>
      <c r="B21" s="39"/>
      <c r="C21" s="45" t="str">
        <f>IF(B21&gt;0,VLOOKUP(B21,Darbuotojai!C$47:H$66,2,FALSE),"")</f>
        <v/>
      </c>
      <c r="D21" s="35" t="s">
        <v>42</v>
      </c>
      <c r="E21" s="35">
        <f>IF(B21&gt;0,ROUND(VLOOKUP(B21,Darbuotojai!C$47:H$66,5,FALSE),2),0)</f>
        <v>0</v>
      </c>
      <c r="F21" s="40">
        <f>IF(B21&gt;0,ROUND(VLOOKUP(B21,Darbuotojai!C$47:H$66,6,FALSE),2),0)</f>
        <v>0</v>
      </c>
      <c r="G21" s="40">
        <f t="shared" si="1"/>
        <v>0</v>
      </c>
      <c r="H21" s="40"/>
      <c r="I21" s="40">
        <f t="shared" si="2"/>
        <v>0</v>
      </c>
      <c r="J21" s="40">
        <f t="shared" si="3"/>
        <v>0</v>
      </c>
      <c r="K21" s="42"/>
      <c r="L21" s="44"/>
      <c r="M21" s="29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4" x14ac:dyDescent="0.3">
      <c r="A22" s="31" t="s">
        <v>102</v>
      </c>
      <c r="B22" s="39"/>
      <c r="C22" s="45" t="str">
        <f>IF(B22&gt;0,VLOOKUP(B22,Darbuotojai!C$47:H$66,2,FALSE),"")</f>
        <v/>
      </c>
      <c r="D22" s="35" t="s">
        <v>42</v>
      </c>
      <c r="E22" s="35">
        <f>IF(B22&gt;0,ROUND(VLOOKUP(B22,Darbuotojai!C$47:H$66,5,FALSE),2),0)</f>
        <v>0</v>
      </c>
      <c r="F22" s="40">
        <f>IF(B22&gt;0,ROUND(VLOOKUP(B22,Darbuotojai!C$47:H$66,6,FALSE),2),0)</f>
        <v>0</v>
      </c>
      <c r="G22" s="40">
        <f t="shared" si="1"/>
        <v>0</v>
      </c>
      <c r="H22" s="40"/>
      <c r="I22" s="40">
        <f t="shared" si="2"/>
        <v>0</v>
      </c>
      <c r="J22" s="40">
        <f t="shared" si="3"/>
        <v>0</v>
      </c>
      <c r="K22" s="42"/>
      <c r="L22" s="44"/>
      <c r="M22" s="29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4" x14ac:dyDescent="0.3">
      <c r="A23" s="31" t="s">
        <v>104</v>
      </c>
      <c r="B23" s="39"/>
      <c r="C23" s="45" t="str">
        <f>IF(B23&gt;0,VLOOKUP(B23,Darbuotojai!C$47:H$66,2,FALSE),"")</f>
        <v/>
      </c>
      <c r="D23" s="35" t="s">
        <v>42</v>
      </c>
      <c r="E23" s="35">
        <f>IF(B23&gt;0,ROUND(VLOOKUP(B23,Darbuotojai!C$47:H$66,5,FALSE),2),0)</f>
        <v>0</v>
      </c>
      <c r="F23" s="40">
        <f>IF(B23&gt;0,ROUND(VLOOKUP(B23,Darbuotojai!C$47:H$66,6,FALSE),2),0)</f>
        <v>0</v>
      </c>
      <c r="G23" s="40">
        <f t="shared" si="1"/>
        <v>0</v>
      </c>
      <c r="H23" s="40"/>
      <c r="I23" s="40">
        <f t="shared" si="2"/>
        <v>0</v>
      </c>
      <c r="J23" s="40">
        <f t="shared" si="3"/>
        <v>0</v>
      </c>
      <c r="K23" s="42"/>
      <c r="L23" s="44"/>
      <c r="M23" s="29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4" x14ac:dyDescent="0.3">
      <c r="A24" s="31" t="s">
        <v>107</v>
      </c>
      <c r="B24" s="39"/>
      <c r="C24" s="45" t="str">
        <f>IF(B24&gt;0,VLOOKUP(B24,Darbuotojai!C$47:H$66,2,FALSE),"")</f>
        <v/>
      </c>
      <c r="D24" s="35" t="s">
        <v>42</v>
      </c>
      <c r="E24" s="35">
        <f>IF(B24&gt;0,ROUND(VLOOKUP(B24,Darbuotojai!C$47:H$66,5,FALSE),2),0)</f>
        <v>0</v>
      </c>
      <c r="F24" s="40">
        <f>IF(B24&gt;0,ROUND(VLOOKUP(B24,Darbuotojai!C$47:H$66,6,FALSE),2),0)</f>
        <v>0</v>
      </c>
      <c r="G24" s="40">
        <f t="shared" si="1"/>
        <v>0</v>
      </c>
      <c r="H24" s="40"/>
      <c r="I24" s="40">
        <f t="shared" si="2"/>
        <v>0</v>
      </c>
      <c r="J24" s="40">
        <f t="shared" si="3"/>
        <v>0</v>
      </c>
      <c r="K24" s="42"/>
      <c r="L24" s="44"/>
      <c r="M24" s="29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4" x14ac:dyDescent="0.3">
      <c r="A25" s="31" t="s">
        <v>109</v>
      </c>
      <c r="B25" s="39"/>
      <c r="C25" s="45" t="str">
        <f>IF(B25&gt;0,VLOOKUP(B25,Darbuotojai!C$47:H$66,2,FALSE),"")</f>
        <v/>
      </c>
      <c r="D25" s="35" t="s">
        <v>42</v>
      </c>
      <c r="E25" s="35">
        <f>IF(B25&gt;0,ROUND(VLOOKUP(B25,Darbuotojai!C$47:H$66,5,FALSE),2),0)</f>
        <v>0</v>
      </c>
      <c r="F25" s="40">
        <f>IF(B25&gt;0,ROUND(VLOOKUP(B25,Darbuotojai!C$47:H$66,6,FALSE),2),0)</f>
        <v>0</v>
      </c>
      <c r="G25" s="40">
        <f t="shared" si="1"/>
        <v>0</v>
      </c>
      <c r="H25" s="40"/>
      <c r="I25" s="40">
        <f t="shared" si="2"/>
        <v>0</v>
      </c>
      <c r="J25" s="40">
        <f t="shared" si="3"/>
        <v>0</v>
      </c>
      <c r="K25" s="42"/>
      <c r="L25" s="44"/>
      <c r="M25" s="29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1.25" customHeight="1" x14ac:dyDescent="0.3">
      <c r="A26" s="24" t="s">
        <v>112</v>
      </c>
      <c r="B26" s="217" t="s">
        <v>113</v>
      </c>
      <c r="C26" s="195"/>
      <c r="D26" s="195"/>
      <c r="E26" s="195"/>
      <c r="F26" s="199"/>
      <c r="G26" s="25">
        <f t="shared" ref="G26:J26" si="4">SUM(G27,G35,G43,G51,G59,G67,G75,G83,G91,G99,)</f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7"/>
      <c r="L26" s="65"/>
      <c r="M26" s="29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1.25" customHeight="1" x14ac:dyDescent="0.3">
      <c r="A27" s="212" t="s">
        <v>114</v>
      </c>
      <c r="B27" s="209" t="s">
        <v>155</v>
      </c>
      <c r="C27" s="66" t="s">
        <v>78</v>
      </c>
      <c r="D27" s="35" t="s">
        <v>116</v>
      </c>
      <c r="E27" s="67">
        <v>1</v>
      </c>
      <c r="F27" s="68"/>
      <c r="G27" s="69">
        <f>E27*G28</f>
        <v>0</v>
      </c>
      <c r="H27" s="69">
        <f>E27*H28</f>
        <v>0</v>
      </c>
      <c r="I27" s="69">
        <f t="shared" ref="I27:I106" si="5">ROUND((G27+H27)*$C$2,2)</f>
        <v>0</v>
      </c>
      <c r="J27" s="69">
        <f t="shared" ref="J27:J106" si="6">ROUND((G27+H27)*0.5,2)</f>
        <v>0</v>
      </c>
      <c r="K27" s="214"/>
      <c r="L27" s="70" t="s">
        <v>118</v>
      </c>
      <c r="M27" s="213"/>
      <c r="N27" s="199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1.25" customHeight="1" x14ac:dyDescent="0.3">
      <c r="A28" s="208"/>
      <c r="B28" s="210"/>
      <c r="C28" s="71" t="s">
        <v>120</v>
      </c>
      <c r="D28" s="72"/>
      <c r="E28" s="73"/>
      <c r="F28" s="74"/>
      <c r="G28" s="75">
        <f t="shared" ref="G28:H28" si="7">SUM(G29:G34)</f>
        <v>0</v>
      </c>
      <c r="H28" s="75">
        <f t="shared" si="7"/>
        <v>0</v>
      </c>
      <c r="I28" s="40">
        <f t="shared" si="5"/>
        <v>0</v>
      </c>
      <c r="J28" s="40">
        <f t="shared" si="6"/>
        <v>0</v>
      </c>
      <c r="K28" s="208"/>
      <c r="L28" s="76" t="s">
        <v>122</v>
      </c>
      <c r="M28" s="77"/>
      <c r="N28" s="3" t="s">
        <v>123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1.25" customHeight="1" x14ac:dyDescent="0.3">
      <c r="A29" s="208"/>
      <c r="B29" s="210"/>
      <c r="C29" s="78" t="s">
        <v>124</v>
      </c>
      <c r="D29" s="79" t="s">
        <v>123</v>
      </c>
      <c r="E29" s="80">
        <f>M28</f>
        <v>0</v>
      </c>
      <c r="F29" s="75">
        <f>IF(M27&gt;0,VLOOKUP(M27,'Dienpinigiai ir apgyvendinimas'!A$4:C$157,3,FALSE),0)</f>
        <v>0</v>
      </c>
      <c r="G29" s="75">
        <f>ROUND(E29*F29*M29,2)</f>
        <v>0</v>
      </c>
      <c r="H29" s="75"/>
      <c r="I29" s="40">
        <f t="shared" si="5"/>
        <v>0</v>
      </c>
      <c r="J29" s="40">
        <f t="shared" si="6"/>
        <v>0</v>
      </c>
      <c r="K29" s="208"/>
      <c r="L29" s="81" t="s">
        <v>126</v>
      </c>
      <c r="M29" s="77"/>
      <c r="N29" s="3" t="s">
        <v>127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1.25" customHeight="1" x14ac:dyDescent="0.3">
      <c r="A30" s="208"/>
      <c r="B30" s="210"/>
      <c r="C30" s="78" t="s">
        <v>128</v>
      </c>
      <c r="D30" s="79" t="s">
        <v>129</v>
      </c>
      <c r="E30" s="80">
        <f>IF(E29&gt;0,E29-1,0)</f>
        <v>0</v>
      </c>
      <c r="F30" s="75">
        <f>IF(M27&gt;0,VLOOKUP(M27,'Dienpinigiai ir apgyvendinimas'!A$4:C$157,2,FALSE),0)</f>
        <v>0</v>
      </c>
      <c r="G30" s="75">
        <f>ROUND(E30*F30*M29,2)</f>
        <v>0</v>
      </c>
      <c r="H30" s="82"/>
      <c r="I30" s="40">
        <f t="shared" si="5"/>
        <v>0</v>
      </c>
      <c r="J30" s="40">
        <f t="shared" si="6"/>
        <v>0</v>
      </c>
      <c r="K30" s="208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1.25" customHeight="1" x14ac:dyDescent="0.3">
      <c r="A31" s="208"/>
      <c r="B31" s="210"/>
      <c r="C31" s="78" t="s">
        <v>131</v>
      </c>
      <c r="D31" s="83"/>
      <c r="E31" s="84"/>
      <c r="F31" s="82"/>
      <c r="G31" s="75">
        <f t="shared" ref="G31:G34" si="8">ROUND(E31*F31,2)</f>
        <v>0</v>
      </c>
      <c r="H31" s="82"/>
      <c r="I31" s="40">
        <f t="shared" si="5"/>
        <v>0</v>
      </c>
      <c r="J31" s="40">
        <f t="shared" si="6"/>
        <v>0</v>
      </c>
      <c r="K31" s="208"/>
      <c r="L31" s="85"/>
      <c r="M31" s="29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1.25" customHeight="1" x14ac:dyDescent="0.3">
      <c r="A32" s="208"/>
      <c r="B32" s="210"/>
      <c r="C32" s="78" t="s">
        <v>133</v>
      </c>
      <c r="D32" s="83"/>
      <c r="E32" s="84"/>
      <c r="F32" s="82"/>
      <c r="G32" s="75">
        <f t="shared" si="8"/>
        <v>0</v>
      </c>
      <c r="H32" s="82"/>
      <c r="I32" s="40">
        <f t="shared" si="5"/>
        <v>0</v>
      </c>
      <c r="J32" s="40">
        <f t="shared" si="6"/>
        <v>0</v>
      </c>
      <c r="K32" s="208"/>
      <c r="L32" s="85"/>
      <c r="M32" s="2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1.25" customHeight="1" x14ac:dyDescent="0.3">
      <c r="A33" s="208"/>
      <c r="B33" s="210"/>
      <c r="C33" s="86" t="s">
        <v>135</v>
      </c>
      <c r="D33" s="83"/>
      <c r="E33" s="84"/>
      <c r="F33" s="82"/>
      <c r="G33" s="75">
        <f t="shared" si="8"/>
        <v>0</v>
      </c>
      <c r="H33" s="82"/>
      <c r="I33" s="40">
        <f t="shared" si="5"/>
        <v>0</v>
      </c>
      <c r="J33" s="40">
        <f t="shared" si="6"/>
        <v>0</v>
      </c>
      <c r="K33" s="208"/>
      <c r="L33" s="85"/>
      <c r="M33" s="29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1.25" customHeight="1" x14ac:dyDescent="0.3">
      <c r="A34" s="192"/>
      <c r="B34" s="211"/>
      <c r="C34" s="86" t="s">
        <v>135</v>
      </c>
      <c r="D34" s="83"/>
      <c r="E34" s="84"/>
      <c r="F34" s="82"/>
      <c r="G34" s="75">
        <f t="shared" si="8"/>
        <v>0</v>
      </c>
      <c r="H34" s="82"/>
      <c r="I34" s="40">
        <f t="shared" si="5"/>
        <v>0</v>
      </c>
      <c r="J34" s="40">
        <f t="shared" si="6"/>
        <v>0</v>
      </c>
      <c r="K34" s="192"/>
      <c r="L34" s="85"/>
      <c r="M34" s="29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1.25" customHeight="1" x14ac:dyDescent="0.3">
      <c r="A35" s="212" t="s">
        <v>139</v>
      </c>
      <c r="B35" s="209" t="s">
        <v>155</v>
      </c>
      <c r="C35" s="66" t="s">
        <v>78</v>
      </c>
      <c r="D35" s="35" t="s">
        <v>116</v>
      </c>
      <c r="E35" s="67"/>
      <c r="F35" s="68"/>
      <c r="G35" s="69">
        <f>E35*G36</f>
        <v>0</v>
      </c>
      <c r="H35" s="69">
        <f>E35*H36</f>
        <v>0</v>
      </c>
      <c r="I35" s="69">
        <f t="shared" si="5"/>
        <v>0</v>
      </c>
      <c r="J35" s="69">
        <f t="shared" si="6"/>
        <v>0</v>
      </c>
      <c r="K35" s="214"/>
      <c r="L35" s="70" t="s">
        <v>118</v>
      </c>
      <c r="M35" s="213"/>
      <c r="N35" s="199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1.25" customHeight="1" x14ac:dyDescent="0.3">
      <c r="A36" s="208"/>
      <c r="B36" s="210"/>
      <c r="C36" s="71" t="s">
        <v>120</v>
      </c>
      <c r="D36" s="72"/>
      <c r="E36" s="73"/>
      <c r="F36" s="74"/>
      <c r="G36" s="75">
        <f t="shared" ref="G36:H36" si="9">SUM(G37:G42)</f>
        <v>0</v>
      </c>
      <c r="H36" s="75">
        <f t="shared" si="9"/>
        <v>0</v>
      </c>
      <c r="I36" s="40">
        <f t="shared" si="5"/>
        <v>0</v>
      </c>
      <c r="J36" s="40">
        <f t="shared" si="6"/>
        <v>0</v>
      </c>
      <c r="K36" s="208"/>
      <c r="L36" s="76" t="s">
        <v>122</v>
      </c>
      <c r="M36" s="77"/>
      <c r="N36" s="3" t="s">
        <v>123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1.25" customHeight="1" x14ac:dyDescent="0.3">
      <c r="A37" s="208"/>
      <c r="B37" s="210"/>
      <c r="C37" s="78" t="s">
        <v>124</v>
      </c>
      <c r="D37" s="79" t="s">
        <v>123</v>
      </c>
      <c r="E37" s="80">
        <f>M36</f>
        <v>0</v>
      </c>
      <c r="F37" s="75">
        <f>IF(M35&gt;0,VLOOKUP(M35,'Dienpinigiai ir apgyvendinimas'!A$4:C$157,3,FALSE),0)</f>
        <v>0</v>
      </c>
      <c r="G37" s="75">
        <f>ROUND(E37*F37*M37,2)</f>
        <v>0</v>
      </c>
      <c r="H37" s="75"/>
      <c r="I37" s="40">
        <f t="shared" si="5"/>
        <v>0</v>
      </c>
      <c r="J37" s="40">
        <f t="shared" si="6"/>
        <v>0</v>
      </c>
      <c r="K37" s="208"/>
      <c r="L37" s="81" t="s">
        <v>126</v>
      </c>
      <c r="M37" s="77"/>
      <c r="N37" s="3" t="s">
        <v>127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1.25" customHeight="1" x14ac:dyDescent="0.3">
      <c r="A38" s="208"/>
      <c r="B38" s="210"/>
      <c r="C38" s="78" t="s">
        <v>128</v>
      </c>
      <c r="D38" s="79" t="s">
        <v>129</v>
      </c>
      <c r="E38" s="80">
        <f>IF(E37&gt;0,E37-1,0)</f>
        <v>0</v>
      </c>
      <c r="F38" s="75">
        <f>IF(M35&gt;0,VLOOKUP(M35,'Dienpinigiai ir apgyvendinimas'!A$4:C$157,2,FALSE),0)</f>
        <v>0</v>
      </c>
      <c r="G38" s="75">
        <f>ROUND(E38*F38*M37,2)</f>
        <v>0</v>
      </c>
      <c r="H38" s="82"/>
      <c r="I38" s="40">
        <f t="shared" si="5"/>
        <v>0</v>
      </c>
      <c r="J38" s="40">
        <f t="shared" si="6"/>
        <v>0</v>
      </c>
      <c r="K38" s="208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1.25" customHeight="1" x14ac:dyDescent="0.3">
      <c r="A39" s="208"/>
      <c r="B39" s="210"/>
      <c r="C39" s="78" t="s">
        <v>131</v>
      </c>
      <c r="D39" s="83"/>
      <c r="E39" s="84"/>
      <c r="F39" s="82"/>
      <c r="G39" s="75">
        <f t="shared" ref="G39:G42" si="10">ROUND(E39*F39,2)</f>
        <v>0</v>
      </c>
      <c r="H39" s="82"/>
      <c r="I39" s="40">
        <f t="shared" si="5"/>
        <v>0</v>
      </c>
      <c r="J39" s="40">
        <f t="shared" si="6"/>
        <v>0</v>
      </c>
      <c r="K39" s="208"/>
      <c r="L39" s="85"/>
      <c r="M39" s="29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1.25" customHeight="1" x14ac:dyDescent="0.3">
      <c r="A40" s="208"/>
      <c r="B40" s="210"/>
      <c r="C40" s="78" t="s">
        <v>133</v>
      </c>
      <c r="D40" s="83"/>
      <c r="E40" s="84"/>
      <c r="F40" s="82"/>
      <c r="G40" s="75">
        <f t="shared" si="10"/>
        <v>0</v>
      </c>
      <c r="H40" s="82"/>
      <c r="I40" s="40">
        <f t="shared" si="5"/>
        <v>0</v>
      </c>
      <c r="J40" s="40">
        <f t="shared" si="6"/>
        <v>0</v>
      </c>
      <c r="K40" s="208"/>
      <c r="L40" s="85"/>
      <c r="M40" s="2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1.25" customHeight="1" x14ac:dyDescent="0.3">
      <c r="A41" s="208"/>
      <c r="B41" s="210"/>
      <c r="C41" s="86" t="s">
        <v>135</v>
      </c>
      <c r="D41" s="83"/>
      <c r="E41" s="84"/>
      <c r="F41" s="82"/>
      <c r="G41" s="75">
        <f t="shared" si="10"/>
        <v>0</v>
      </c>
      <c r="H41" s="82"/>
      <c r="I41" s="40">
        <f t="shared" si="5"/>
        <v>0</v>
      </c>
      <c r="J41" s="40">
        <f t="shared" si="6"/>
        <v>0</v>
      </c>
      <c r="K41" s="208"/>
      <c r="L41" s="85"/>
      <c r="M41" s="2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1.25" customHeight="1" x14ac:dyDescent="0.3">
      <c r="A42" s="192"/>
      <c r="B42" s="211"/>
      <c r="C42" s="86" t="s">
        <v>135</v>
      </c>
      <c r="D42" s="83"/>
      <c r="E42" s="84"/>
      <c r="F42" s="82"/>
      <c r="G42" s="75">
        <f t="shared" si="10"/>
        <v>0</v>
      </c>
      <c r="H42" s="82"/>
      <c r="I42" s="40">
        <f t="shared" si="5"/>
        <v>0</v>
      </c>
      <c r="J42" s="40">
        <f t="shared" si="6"/>
        <v>0</v>
      </c>
      <c r="K42" s="192"/>
      <c r="L42" s="85"/>
      <c r="M42" s="2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1.25" customHeight="1" x14ac:dyDescent="0.3">
      <c r="A43" s="212" t="s">
        <v>148</v>
      </c>
      <c r="B43" s="209" t="s">
        <v>155</v>
      </c>
      <c r="C43" s="66" t="s">
        <v>78</v>
      </c>
      <c r="D43" s="35" t="s">
        <v>116</v>
      </c>
      <c r="E43" s="67"/>
      <c r="F43" s="68"/>
      <c r="G43" s="69">
        <f>E43*G44</f>
        <v>0</v>
      </c>
      <c r="H43" s="69">
        <f>E43*H44</f>
        <v>0</v>
      </c>
      <c r="I43" s="69">
        <f t="shared" si="5"/>
        <v>0</v>
      </c>
      <c r="J43" s="69">
        <f t="shared" si="6"/>
        <v>0</v>
      </c>
      <c r="K43" s="214"/>
      <c r="L43" s="70" t="s">
        <v>118</v>
      </c>
      <c r="M43" s="213"/>
      <c r="N43" s="199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1.25" customHeight="1" x14ac:dyDescent="0.3">
      <c r="A44" s="208"/>
      <c r="B44" s="210"/>
      <c r="C44" s="71" t="s">
        <v>120</v>
      </c>
      <c r="D44" s="72"/>
      <c r="E44" s="73"/>
      <c r="F44" s="74"/>
      <c r="G44" s="75">
        <f t="shared" ref="G44:H44" si="11">SUM(G45:G50)</f>
        <v>0</v>
      </c>
      <c r="H44" s="75">
        <f t="shared" si="11"/>
        <v>0</v>
      </c>
      <c r="I44" s="40">
        <f t="shared" si="5"/>
        <v>0</v>
      </c>
      <c r="J44" s="40">
        <f t="shared" si="6"/>
        <v>0</v>
      </c>
      <c r="K44" s="208"/>
      <c r="L44" s="76" t="s">
        <v>122</v>
      </c>
      <c r="M44" s="77"/>
      <c r="N44" s="3" t="s">
        <v>123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1.25" customHeight="1" x14ac:dyDescent="0.3">
      <c r="A45" s="208"/>
      <c r="B45" s="210"/>
      <c r="C45" s="78" t="s">
        <v>124</v>
      </c>
      <c r="D45" s="79" t="s">
        <v>123</v>
      </c>
      <c r="E45" s="80">
        <f>M44</f>
        <v>0</v>
      </c>
      <c r="F45" s="75">
        <f>IF(M43&gt;0,VLOOKUP(M43,'Dienpinigiai ir apgyvendinimas'!A$4:C$157,3,FALSE),0)</f>
        <v>0</v>
      </c>
      <c r="G45" s="75">
        <f>ROUND(E45*F45*M45,2)</f>
        <v>0</v>
      </c>
      <c r="H45" s="75"/>
      <c r="I45" s="40">
        <f t="shared" si="5"/>
        <v>0</v>
      </c>
      <c r="J45" s="40">
        <f t="shared" si="6"/>
        <v>0</v>
      </c>
      <c r="K45" s="208"/>
      <c r="L45" s="81" t="s">
        <v>126</v>
      </c>
      <c r="M45" s="77"/>
      <c r="N45" s="3" t="s">
        <v>127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1.25" customHeight="1" x14ac:dyDescent="0.3">
      <c r="A46" s="208"/>
      <c r="B46" s="210"/>
      <c r="C46" s="78" t="s">
        <v>128</v>
      </c>
      <c r="D46" s="79" t="s">
        <v>129</v>
      </c>
      <c r="E46" s="80">
        <f>IF(E45&gt;0,E45-1,0)</f>
        <v>0</v>
      </c>
      <c r="F46" s="75">
        <f>IF(M43&gt;0,VLOOKUP(M43,'Dienpinigiai ir apgyvendinimas'!A$4:C$157,2,FALSE),0)</f>
        <v>0</v>
      </c>
      <c r="G46" s="75">
        <f>ROUND(E46*F46*M45,2)</f>
        <v>0</v>
      </c>
      <c r="H46" s="82"/>
      <c r="I46" s="40">
        <f t="shared" si="5"/>
        <v>0</v>
      </c>
      <c r="J46" s="40">
        <f t="shared" si="6"/>
        <v>0</v>
      </c>
      <c r="K46" s="208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1.25" customHeight="1" x14ac:dyDescent="0.3">
      <c r="A47" s="208"/>
      <c r="B47" s="210"/>
      <c r="C47" s="78" t="s">
        <v>131</v>
      </c>
      <c r="D47" s="83"/>
      <c r="E47" s="84"/>
      <c r="F47" s="82"/>
      <c r="G47" s="75">
        <f t="shared" ref="G47:G50" si="12">ROUND(E47*F47,2)</f>
        <v>0</v>
      </c>
      <c r="H47" s="82"/>
      <c r="I47" s="40">
        <f t="shared" si="5"/>
        <v>0</v>
      </c>
      <c r="J47" s="40">
        <f t="shared" si="6"/>
        <v>0</v>
      </c>
      <c r="K47" s="208"/>
      <c r="L47" s="85"/>
      <c r="M47" s="2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1.25" customHeight="1" x14ac:dyDescent="0.3">
      <c r="A48" s="208"/>
      <c r="B48" s="210"/>
      <c r="C48" s="78" t="s">
        <v>133</v>
      </c>
      <c r="D48" s="83"/>
      <c r="E48" s="84"/>
      <c r="F48" s="82"/>
      <c r="G48" s="75">
        <f t="shared" si="12"/>
        <v>0</v>
      </c>
      <c r="H48" s="82"/>
      <c r="I48" s="40">
        <f t="shared" si="5"/>
        <v>0</v>
      </c>
      <c r="J48" s="40">
        <f t="shared" si="6"/>
        <v>0</v>
      </c>
      <c r="K48" s="208"/>
      <c r="L48" s="85"/>
      <c r="M48" s="2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1.25" customHeight="1" x14ac:dyDescent="0.3">
      <c r="A49" s="208"/>
      <c r="B49" s="210"/>
      <c r="C49" s="86" t="s">
        <v>135</v>
      </c>
      <c r="D49" s="83"/>
      <c r="E49" s="84"/>
      <c r="F49" s="82"/>
      <c r="G49" s="75">
        <f t="shared" si="12"/>
        <v>0</v>
      </c>
      <c r="H49" s="82"/>
      <c r="I49" s="40">
        <f t="shared" si="5"/>
        <v>0</v>
      </c>
      <c r="J49" s="40">
        <f t="shared" si="6"/>
        <v>0</v>
      </c>
      <c r="K49" s="208"/>
      <c r="L49" s="85"/>
      <c r="M49" s="2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1.25" customHeight="1" x14ac:dyDescent="0.3">
      <c r="A50" s="192"/>
      <c r="B50" s="211"/>
      <c r="C50" s="86" t="s">
        <v>135</v>
      </c>
      <c r="D50" s="83"/>
      <c r="E50" s="84"/>
      <c r="F50" s="82"/>
      <c r="G50" s="75">
        <f t="shared" si="12"/>
        <v>0</v>
      </c>
      <c r="H50" s="82"/>
      <c r="I50" s="40">
        <f t="shared" si="5"/>
        <v>0</v>
      </c>
      <c r="J50" s="40">
        <f t="shared" si="6"/>
        <v>0</v>
      </c>
      <c r="K50" s="192"/>
      <c r="L50" s="85"/>
      <c r="M50" s="2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1.25" customHeight="1" x14ac:dyDescent="0.3">
      <c r="A51" s="212" t="s">
        <v>158</v>
      </c>
      <c r="B51" s="209" t="s">
        <v>155</v>
      </c>
      <c r="C51" s="66" t="s">
        <v>78</v>
      </c>
      <c r="D51" s="35" t="s">
        <v>116</v>
      </c>
      <c r="E51" s="67"/>
      <c r="F51" s="68"/>
      <c r="G51" s="69">
        <f>E51*G52</f>
        <v>0</v>
      </c>
      <c r="H51" s="69">
        <f>E51*H52</f>
        <v>0</v>
      </c>
      <c r="I51" s="69">
        <f t="shared" si="5"/>
        <v>0</v>
      </c>
      <c r="J51" s="69">
        <f t="shared" si="6"/>
        <v>0</v>
      </c>
      <c r="K51" s="214"/>
      <c r="L51" s="70" t="s">
        <v>118</v>
      </c>
      <c r="M51" s="213"/>
      <c r="N51" s="199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1.25" customHeight="1" x14ac:dyDescent="0.3">
      <c r="A52" s="208"/>
      <c r="B52" s="210"/>
      <c r="C52" s="71" t="s">
        <v>120</v>
      </c>
      <c r="D52" s="72"/>
      <c r="E52" s="73"/>
      <c r="F52" s="74"/>
      <c r="G52" s="75">
        <f t="shared" ref="G52:H52" si="13">SUM(G53:G58)</f>
        <v>0</v>
      </c>
      <c r="H52" s="75">
        <f t="shared" si="13"/>
        <v>0</v>
      </c>
      <c r="I52" s="40">
        <f t="shared" si="5"/>
        <v>0</v>
      </c>
      <c r="J52" s="40">
        <f t="shared" si="6"/>
        <v>0</v>
      </c>
      <c r="K52" s="208"/>
      <c r="L52" s="76" t="s">
        <v>122</v>
      </c>
      <c r="M52" s="77"/>
      <c r="N52" s="3" t="s">
        <v>123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1.25" customHeight="1" x14ac:dyDescent="0.3">
      <c r="A53" s="208"/>
      <c r="B53" s="210"/>
      <c r="C53" s="78" t="s">
        <v>124</v>
      </c>
      <c r="D53" s="79" t="s">
        <v>123</v>
      </c>
      <c r="E53" s="80">
        <f>M52</f>
        <v>0</v>
      </c>
      <c r="F53" s="75">
        <f>IF(M51&gt;0,VLOOKUP(M51,'Dienpinigiai ir apgyvendinimas'!A$4:C$157,3,FALSE),0)</f>
        <v>0</v>
      </c>
      <c r="G53" s="75">
        <f>ROUND(E53*F53*M53,2)</f>
        <v>0</v>
      </c>
      <c r="H53" s="75"/>
      <c r="I53" s="40">
        <f t="shared" si="5"/>
        <v>0</v>
      </c>
      <c r="J53" s="40">
        <f t="shared" si="6"/>
        <v>0</v>
      </c>
      <c r="K53" s="208"/>
      <c r="L53" s="81" t="s">
        <v>126</v>
      </c>
      <c r="M53" s="77"/>
      <c r="N53" s="3" t="s">
        <v>127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1.25" customHeight="1" x14ac:dyDescent="0.3">
      <c r="A54" s="208"/>
      <c r="B54" s="210"/>
      <c r="C54" s="78" t="s">
        <v>128</v>
      </c>
      <c r="D54" s="79" t="s">
        <v>129</v>
      </c>
      <c r="E54" s="80">
        <f>IF(E53&gt;0,E53-1,0)</f>
        <v>0</v>
      </c>
      <c r="F54" s="75">
        <f>IF(M51&gt;0,VLOOKUP(M51,'Dienpinigiai ir apgyvendinimas'!A$4:C$157,2,FALSE),0)</f>
        <v>0</v>
      </c>
      <c r="G54" s="75">
        <f>ROUND(E54*F54*M53,2)</f>
        <v>0</v>
      </c>
      <c r="H54" s="82"/>
      <c r="I54" s="40">
        <f t="shared" si="5"/>
        <v>0</v>
      </c>
      <c r="J54" s="40">
        <f t="shared" si="6"/>
        <v>0</v>
      </c>
      <c r="K54" s="208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1.25" customHeight="1" x14ac:dyDescent="0.3">
      <c r="A55" s="208"/>
      <c r="B55" s="210"/>
      <c r="C55" s="78" t="s">
        <v>131</v>
      </c>
      <c r="D55" s="120"/>
      <c r="E55" s="121"/>
      <c r="F55" s="122"/>
      <c r="G55" s="75">
        <f t="shared" ref="G55:G58" si="14">ROUND(E55*F55,2)</f>
        <v>0</v>
      </c>
      <c r="H55" s="82"/>
      <c r="I55" s="40">
        <f t="shared" si="5"/>
        <v>0</v>
      </c>
      <c r="J55" s="40">
        <f t="shared" si="6"/>
        <v>0</v>
      </c>
      <c r="K55" s="208"/>
      <c r="L55" s="85"/>
      <c r="M55" s="2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1.25" customHeight="1" x14ac:dyDescent="0.3">
      <c r="A56" s="208"/>
      <c r="B56" s="210"/>
      <c r="C56" s="78" t="s">
        <v>133</v>
      </c>
      <c r="D56" s="120"/>
      <c r="E56" s="121"/>
      <c r="F56" s="122"/>
      <c r="G56" s="75">
        <f t="shared" si="14"/>
        <v>0</v>
      </c>
      <c r="H56" s="82"/>
      <c r="I56" s="40">
        <f t="shared" si="5"/>
        <v>0</v>
      </c>
      <c r="J56" s="40">
        <f t="shared" si="6"/>
        <v>0</v>
      </c>
      <c r="K56" s="208"/>
      <c r="L56" s="85"/>
      <c r="M56" s="2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1.25" customHeight="1" x14ac:dyDescent="0.3">
      <c r="A57" s="208"/>
      <c r="B57" s="210"/>
      <c r="C57" s="86" t="s">
        <v>135</v>
      </c>
      <c r="D57" s="120"/>
      <c r="E57" s="121"/>
      <c r="F57" s="122"/>
      <c r="G57" s="75">
        <f t="shared" si="14"/>
        <v>0</v>
      </c>
      <c r="H57" s="82"/>
      <c r="I57" s="40">
        <f t="shared" si="5"/>
        <v>0</v>
      </c>
      <c r="J57" s="40">
        <f t="shared" si="6"/>
        <v>0</v>
      </c>
      <c r="K57" s="208"/>
      <c r="L57" s="85"/>
      <c r="M57" s="2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1.25" customHeight="1" x14ac:dyDescent="0.3">
      <c r="A58" s="192"/>
      <c r="B58" s="211"/>
      <c r="C58" s="86" t="s">
        <v>135</v>
      </c>
      <c r="D58" s="83"/>
      <c r="E58" s="84"/>
      <c r="F58" s="82"/>
      <c r="G58" s="75">
        <f t="shared" si="14"/>
        <v>0</v>
      </c>
      <c r="H58" s="82"/>
      <c r="I58" s="40">
        <f t="shared" si="5"/>
        <v>0</v>
      </c>
      <c r="J58" s="40">
        <f t="shared" si="6"/>
        <v>0</v>
      </c>
      <c r="K58" s="192"/>
      <c r="L58" s="85"/>
      <c r="M58" s="2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1.25" customHeight="1" x14ac:dyDescent="0.3">
      <c r="A59" s="212" t="s">
        <v>169</v>
      </c>
      <c r="B59" s="209" t="s">
        <v>155</v>
      </c>
      <c r="C59" s="66" t="s">
        <v>78</v>
      </c>
      <c r="D59" s="35" t="s">
        <v>116</v>
      </c>
      <c r="E59" s="67"/>
      <c r="F59" s="68"/>
      <c r="G59" s="69">
        <f>E59*G60</f>
        <v>0</v>
      </c>
      <c r="H59" s="69">
        <f>E59*H60</f>
        <v>0</v>
      </c>
      <c r="I59" s="69">
        <f t="shared" si="5"/>
        <v>0</v>
      </c>
      <c r="J59" s="69">
        <f t="shared" si="6"/>
        <v>0</v>
      </c>
      <c r="K59" s="214"/>
      <c r="L59" s="70" t="s">
        <v>118</v>
      </c>
      <c r="M59" s="213"/>
      <c r="N59" s="199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1.25" customHeight="1" x14ac:dyDescent="0.3">
      <c r="A60" s="208"/>
      <c r="B60" s="210"/>
      <c r="C60" s="71" t="s">
        <v>120</v>
      </c>
      <c r="D60" s="72"/>
      <c r="E60" s="73"/>
      <c r="F60" s="74"/>
      <c r="G60" s="75">
        <f t="shared" ref="G60:H60" si="15">SUM(G61:G66)</f>
        <v>0</v>
      </c>
      <c r="H60" s="75">
        <f t="shared" si="15"/>
        <v>0</v>
      </c>
      <c r="I60" s="40">
        <f t="shared" si="5"/>
        <v>0</v>
      </c>
      <c r="J60" s="40">
        <f t="shared" si="6"/>
        <v>0</v>
      </c>
      <c r="K60" s="208"/>
      <c r="L60" s="76" t="s">
        <v>122</v>
      </c>
      <c r="M60" s="77"/>
      <c r="N60" s="3" t="s">
        <v>123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1.25" customHeight="1" x14ac:dyDescent="0.3">
      <c r="A61" s="208"/>
      <c r="B61" s="210"/>
      <c r="C61" s="78" t="s">
        <v>124</v>
      </c>
      <c r="D61" s="79" t="s">
        <v>123</v>
      </c>
      <c r="E61" s="80">
        <f>M60</f>
        <v>0</v>
      </c>
      <c r="F61" s="75">
        <f>IF(M59&gt;0,VLOOKUP(M59,'Dienpinigiai ir apgyvendinimas'!A$4:C$157,3,FALSE),0)</f>
        <v>0</v>
      </c>
      <c r="G61" s="75">
        <f>ROUND(E61*F61*M61,2)</f>
        <v>0</v>
      </c>
      <c r="H61" s="75"/>
      <c r="I61" s="40">
        <f t="shared" si="5"/>
        <v>0</v>
      </c>
      <c r="J61" s="40">
        <f t="shared" si="6"/>
        <v>0</v>
      </c>
      <c r="K61" s="208"/>
      <c r="L61" s="81" t="s">
        <v>126</v>
      </c>
      <c r="M61" s="77"/>
      <c r="N61" s="3" t="s">
        <v>127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1.25" customHeight="1" x14ac:dyDescent="0.3">
      <c r="A62" s="208"/>
      <c r="B62" s="210"/>
      <c r="C62" s="78" t="s">
        <v>128</v>
      </c>
      <c r="D62" s="79" t="s">
        <v>129</v>
      </c>
      <c r="E62" s="80">
        <f>IF(E61&gt;0,E61-1,0)</f>
        <v>0</v>
      </c>
      <c r="F62" s="75">
        <f>IF(M59&gt;0,VLOOKUP(M59,'Dienpinigiai ir apgyvendinimas'!A$4:C$157,2,FALSE),0)</f>
        <v>0</v>
      </c>
      <c r="G62" s="75">
        <f>ROUND(E62*F62*M61,2)</f>
        <v>0</v>
      </c>
      <c r="H62" s="82"/>
      <c r="I62" s="40">
        <f t="shared" si="5"/>
        <v>0</v>
      </c>
      <c r="J62" s="40">
        <f t="shared" si="6"/>
        <v>0</v>
      </c>
      <c r="K62" s="208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1.25" customHeight="1" x14ac:dyDescent="0.3">
      <c r="A63" s="208"/>
      <c r="B63" s="210"/>
      <c r="C63" s="78" t="s">
        <v>131</v>
      </c>
      <c r="D63" s="83"/>
      <c r="E63" s="84"/>
      <c r="F63" s="82"/>
      <c r="G63" s="75">
        <f t="shared" ref="G63:G66" si="16">ROUND(E63*F63,2)</f>
        <v>0</v>
      </c>
      <c r="H63" s="82"/>
      <c r="I63" s="40">
        <f t="shared" si="5"/>
        <v>0</v>
      </c>
      <c r="J63" s="40">
        <f t="shared" si="6"/>
        <v>0</v>
      </c>
      <c r="K63" s="208"/>
      <c r="L63" s="85"/>
      <c r="M63" s="2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1.25" customHeight="1" x14ac:dyDescent="0.3">
      <c r="A64" s="208"/>
      <c r="B64" s="210"/>
      <c r="C64" s="78" t="s">
        <v>133</v>
      </c>
      <c r="D64" s="83"/>
      <c r="E64" s="84"/>
      <c r="F64" s="82"/>
      <c r="G64" s="75">
        <f t="shared" si="16"/>
        <v>0</v>
      </c>
      <c r="H64" s="82"/>
      <c r="I64" s="40">
        <f t="shared" si="5"/>
        <v>0</v>
      </c>
      <c r="J64" s="40">
        <f t="shared" si="6"/>
        <v>0</v>
      </c>
      <c r="K64" s="208"/>
      <c r="L64" s="85"/>
      <c r="M64" s="2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1.25" customHeight="1" x14ac:dyDescent="0.3">
      <c r="A65" s="208"/>
      <c r="B65" s="210"/>
      <c r="C65" s="86" t="s">
        <v>135</v>
      </c>
      <c r="D65" s="83"/>
      <c r="E65" s="84"/>
      <c r="F65" s="82"/>
      <c r="G65" s="75">
        <f t="shared" si="16"/>
        <v>0</v>
      </c>
      <c r="H65" s="82"/>
      <c r="I65" s="40">
        <f t="shared" si="5"/>
        <v>0</v>
      </c>
      <c r="J65" s="40">
        <f t="shared" si="6"/>
        <v>0</v>
      </c>
      <c r="K65" s="208"/>
      <c r="L65" s="85"/>
      <c r="M65" s="2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1.25" customHeight="1" x14ac:dyDescent="0.3">
      <c r="A66" s="192"/>
      <c r="B66" s="211"/>
      <c r="C66" s="86" t="s">
        <v>135</v>
      </c>
      <c r="D66" s="83"/>
      <c r="E66" s="84"/>
      <c r="F66" s="82"/>
      <c r="G66" s="75">
        <f t="shared" si="16"/>
        <v>0</v>
      </c>
      <c r="H66" s="82"/>
      <c r="I66" s="40">
        <f t="shared" si="5"/>
        <v>0</v>
      </c>
      <c r="J66" s="40">
        <f t="shared" si="6"/>
        <v>0</v>
      </c>
      <c r="K66" s="192"/>
      <c r="L66" s="85"/>
      <c r="M66" s="2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1.25" customHeight="1" x14ac:dyDescent="0.3">
      <c r="A67" s="212" t="s">
        <v>181</v>
      </c>
      <c r="B67" s="209" t="s">
        <v>155</v>
      </c>
      <c r="C67" s="66" t="s">
        <v>78</v>
      </c>
      <c r="D67" s="35" t="s">
        <v>116</v>
      </c>
      <c r="E67" s="67"/>
      <c r="F67" s="68"/>
      <c r="G67" s="69">
        <f>E67*G68</f>
        <v>0</v>
      </c>
      <c r="H67" s="69">
        <f>E67*H68</f>
        <v>0</v>
      </c>
      <c r="I67" s="69">
        <f t="shared" si="5"/>
        <v>0</v>
      </c>
      <c r="J67" s="69">
        <f t="shared" si="6"/>
        <v>0</v>
      </c>
      <c r="K67" s="214"/>
      <c r="L67" s="70" t="s">
        <v>118</v>
      </c>
      <c r="M67" s="213"/>
      <c r="N67" s="199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1.25" customHeight="1" x14ac:dyDescent="0.3">
      <c r="A68" s="208"/>
      <c r="B68" s="210"/>
      <c r="C68" s="71" t="s">
        <v>120</v>
      </c>
      <c r="D68" s="72"/>
      <c r="E68" s="73"/>
      <c r="F68" s="74"/>
      <c r="G68" s="75">
        <f t="shared" ref="G68:H68" si="17">SUM(G69:G74)</f>
        <v>0</v>
      </c>
      <c r="H68" s="75">
        <f t="shared" si="17"/>
        <v>0</v>
      </c>
      <c r="I68" s="40">
        <f t="shared" si="5"/>
        <v>0</v>
      </c>
      <c r="J68" s="40">
        <f t="shared" si="6"/>
        <v>0</v>
      </c>
      <c r="K68" s="208"/>
      <c r="L68" s="76" t="s">
        <v>122</v>
      </c>
      <c r="M68" s="77"/>
      <c r="N68" s="3" t="s">
        <v>123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1.25" customHeight="1" x14ac:dyDescent="0.3">
      <c r="A69" s="208"/>
      <c r="B69" s="210"/>
      <c r="C69" s="78" t="s">
        <v>124</v>
      </c>
      <c r="D69" s="79" t="s">
        <v>123</v>
      </c>
      <c r="E69" s="80">
        <f>M68</f>
        <v>0</v>
      </c>
      <c r="F69" s="75">
        <f>IF(M67&gt;0,VLOOKUP(M67,'Dienpinigiai ir apgyvendinimas'!A$4:C$157,3,FALSE),0)</f>
        <v>0</v>
      </c>
      <c r="G69" s="75">
        <f>ROUND(E69*F69*M69,2)</f>
        <v>0</v>
      </c>
      <c r="H69" s="75"/>
      <c r="I69" s="40">
        <f t="shared" si="5"/>
        <v>0</v>
      </c>
      <c r="J69" s="40">
        <f t="shared" si="6"/>
        <v>0</v>
      </c>
      <c r="K69" s="208"/>
      <c r="L69" s="81" t="s">
        <v>126</v>
      </c>
      <c r="M69" s="77"/>
      <c r="N69" s="3" t="s">
        <v>127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1.25" customHeight="1" x14ac:dyDescent="0.3">
      <c r="A70" s="208"/>
      <c r="B70" s="210"/>
      <c r="C70" s="78" t="s">
        <v>128</v>
      </c>
      <c r="D70" s="79" t="s">
        <v>129</v>
      </c>
      <c r="E70" s="80">
        <f>IF(E69&gt;0,E69-1,0)</f>
        <v>0</v>
      </c>
      <c r="F70" s="75">
        <f>IF(M67&gt;0,VLOOKUP(M67,'Dienpinigiai ir apgyvendinimas'!A$4:C$157,2,FALSE),0)</f>
        <v>0</v>
      </c>
      <c r="G70" s="75">
        <f>ROUND(E70*F70*M69,2)</f>
        <v>0</v>
      </c>
      <c r="H70" s="82"/>
      <c r="I70" s="40">
        <f t="shared" si="5"/>
        <v>0</v>
      </c>
      <c r="J70" s="40">
        <f t="shared" si="6"/>
        <v>0</v>
      </c>
      <c r="K70" s="208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1.25" customHeight="1" x14ac:dyDescent="0.3">
      <c r="A71" s="208"/>
      <c r="B71" s="210"/>
      <c r="C71" s="78" t="s">
        <v>131</v>
      </c>
      <c r="D71" s="83"/>
      <c r="E71" s="84"/>
      <c r="F71" s="82"/>
      <c r="G71" s="75">
        <f t="shared" ref="G71:G74" si="18">ROUND(E71*F71,2)</f>
        <v>0</v>
      </c>
      <c r="H71" s="82"/>
      <c r="I71" s="40">
        <f t="shared" si="5"/>
        <v>0</v>
      </c>
      <c r="J71" s="40">
        <f t="shared" si="6"/>
        <v>0</v>
      </c>
      <c r="K71" s="208"/>
      <c r="L71" s="85"/>
      <c r="M71" s="2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1.25" customHeight="1" x14ac:dyDescent="0.3">
      <c r="A72" s="208"/>
      <c r="B72" s="210"/>
      <c r="C72" s="78" t="s">
        <v>133</v>
      </c>
      <c r="D72" s="83"/>
      <c r="E72" s="84"/>
      <c r="F72" s="82"/>
      <c r="G72" s="75">
        <f t="shared" si="18"/>
        <v>0</v>
      </c>
      <c r="H72" s="82"/>
      <c r="I72" s="40">
        <f t="shared" si="5"/>
        <v>0</v>
      </c>
      <c r="J72" s="40">
        <f t="shared" si="6"/>
        <v>0</v>
      </c>
      <c r="K72" s="208"/>
      <c r="L72" s="85"/>
      <c r="M72" s="2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1.25" customHeight="1" x14ac:dyDescent="0.3">
      <c r="A73" s="208"/>
      <c r="B73" s="210"/>
      <c r="C73" s="86" t="s">
        <v>135</v>
      </c>
      <c r="D73" s="83"/>
      <c r="E73" s="84"/>
      <c r="F73" s="82"/>
      <c r="G73" s="75">
        <f t="shared" si="18"/>
        <v>0</v>
      </c>
      <c r="H73" s="82"/>
      <c r="I73" s="40">
        <f t="shared" si="5"/>
        <v>0</v>
      </c>
      <c r="J73" s="40">
        <f t="shared" si="6"/>
        <v>0</v>
      </c>
      <c r="K73" s="208"/>
      <c r="L73" s="85"/>
      <c r="M73" s="2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1.25" customHeight="1" x14ac:dyDescent="0.3">
      <c r="A74" s="192"/>
      <c r="B74" s="211"/>
      <c r="C74" s="86" t="s">
        <v>135</v>
      </c>
      <c r="D74" s="83"/>
      <c r="E74" s="84"/>
      <c r="F74" s="82"/>
      <c r="G74" s="75">
        <f t="shared" si="18"/>
        <v>0</v>
      </c>
      <c r="H74" s="82"/>
      <c r="I74" s="40">
        <f t="shared" si="5"/>
        <v>0</v>
      </c>
      <c r="J74" s="40">
        <f t="shared" si="6"/>
        <v>0</v>
      </c>
      <c r="K74" s="192"/>
      <c r="L74" s="85"/>
      <c r="M74" s="2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1.25" customHeight="1" x14ac:dyDescent="0.3">
      <c r="A75" s="212" t="s">
        <v>195</v>
      </c>
      <c r="B75" s="209" t="s">
        <v>155</v>
      </c>
      <c r="C75" s="66" t="s">
        <v>78</v>
      </c>
      <c r="D75" s="35" t="s">
        <v>116</v>
      </c>
      <c r="E75" s="67"/>
      <c r="F75" s="68"/>
      <c r="G75" s="69">
        <f>E75*G76</f>
        <v>0</v>
      </c>
      <c r="H75" s="69">
        <f>E75*H76</f>
        <v>0</v>
      </c>
      <c r="I75" s="69">
        <f t="shared" si="5"/>
        <v>0</v>
      </c>
      <c r="J75" s="69">
        <f t="shared" si="6"/>
        <v>0</v>
      </c>
      <c r="K75" s="214"/>
      <c r="L75" s="70" t="s">
        <v>118</v>
      </c>
      <c r="M75" s="213"/>
      <c r="N75" s="199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1.25" customHeight="1" x14ac:dyDescent="0.3">
      <c r="A76" s="208"/>
      <c r="B76" s="210"/>
      <c r="C76" s="71" t="s">
        <v>120</v>
      </c>
      <c r="D76" s="72"/>
      <c r="E76" s="73"/>
      <c r="F76" s="74"/>
      <c r="G76" s="75">
        <f t="shared" ref="G76:H76" si="19">SUM(G77:G82)</f>
        <v>0</v>
      </c>
      <c r="H76" s="75">
        <f t="shared" si="19"/>
        <v>0</v>
      </c>
      <c r="I76" s="40">
        <f t="shared" si="5"/>
        <v>0</v>
      </c>
      <c r="J76" s="40">
        <f t="shared" si="6"/>
        <v>0</v>
      </c>
      <c r="K76" s="208"/>
      <c r="L76" s="76" t="s">
        <v>122</v>
      </c>
      <c r="M76" s="77"/>
      <c r="N76" s="3" t="s">
        <v>123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1.25" customHeight="1" x14ac:dyDescent="0.3">
      <c r="A77" s="208"/>
      <c r="B77" s="210"/>
      <c r="C77" s="78" t="s">
        <v>124</v>
      </c>
      <c r="D77" s="79" t="s">
        <v>123</v>
      </c>
      <c r="E77" s="80">
        <f>M76</f>
        <v>0</v>
      </c>
      <c r="F77" s="75">
        <f>IF(M75&gt;0,VLOOKUP(M75,'Dienpinigiai ir apgyvendinimas'!A$4:C$157,3,FALSE),0)</f>
        <v>0</v>
      </c>
      <c r="G77" s="75">
        <f>ROUND(E77*F77*M77,2)</f>
        <v>0</v>
      </c>
      <c r="H77" s="75"/>
      <c r="I77" s="40">
        <f t="shared" si="5"/>
        <v>0</v>
      </c>
      <c r="J77" s="40">
        <f t="shared" si="6"/>
        <v>0</v>
      </c>
      <c r="K77" s="208"/>
      <c r="L77" s="81" t="s">
        <v>126</v>
      </c>
      <c r="M77" s="77"/>
      <c r="N77" s="3" t="s">
        <v>127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1.25" customHeight="1" x14ac:dyDescent="0.3">
      <c r="A78" s="208"/>
      <c r="B78" s="210"/>
      <c r="C78" s="78" t="s">
        <v>128</v>
      </c>
      <c r="D78" s="79" t="s">
        <v>129</v>
      </c>
      <c r="E78" s="80">
        <f>IF(E77&gt;0,E77-1,0)</f>
        <v>0</v>
      </c>
      <c r="F78" s="75">
        <f>IF(M75&gt;0,VLOOKUP(M75,'Dienpinigiai ir apgyvendinimas'!A$4:C$157,2,FALSE),0)</f>
        <v>0</v>
      </c>
      <c r="G78" s="75">
        <f>ROUND(E78*F78*M77,2)</f>
        <v>0</v>
      </c>
      <c r="H78" s="82"/>
      <c r="I78" s="40">
        <f t="shared" si="5"/>
        <v>0</v>
      </c>
      <c r="J78" s="40">
        <f t="shared" si="6"/>
        <v>0</v>
      </c>
      <c r="K78" s="208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1.25" customHeight="1" x14ac:dyDescent="0.3">
      <c r="A79" s="208"/>
      <c r="B79" s="210"/>
      <c r="C79" s="78" t="s">
        <v>131</v>
      </c>
      <c r="D79" s="83"/>
      <c r="E79" s="84"/>
      <c r="F79" s="82"/>
      <c r="G79" s="75">
        <f t="shared" ref="G79:G82" si="20">ROUND(E79*F79,2)</f>
        <v>0</v>
      </c>
      <c r="H79" s="82"/>
      <c r="I79" s="40">
        <f t="shared" si="5"/>
        <v>0</v>
      </c>
      <c r="J79" s="40">
        <f t="shared" si="6"/>
        <v>0</v>
      </c>
      <c r="K79" s="208"/>
      <c r="L79" s="85"/>
      <c r="M79" s="2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1.25" customHeight="1" x14ac:dyDescent="0.3">
      <c r="A80" s="208"/>
      <c r="B80" s="210"/>
      <c r="C80" s="78" t="s">
        <v>133</v>
      </c>
      <c r="D80" s="83"/>
      <c r="E80" s="84"/>
      <c r="F80" s="82"/>
      <c r="G80" s="75">
        <f t="shared" si="20"/>
        <v>0</v>
      </c>
      <c r="H80" s="82"/>
      <c r="I80" s="40">
        <f t="shared" si="5"/>
        <v>0</v>
      </c>
      <c r="J80" s="40">
        <f t="shared" si="6"/>
        <v>0</v>
      </c>
      <c r="K80" s="208"/>
      <c r="L80" s="85"/>
      <c r="M80" s="2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1.25" customHeight="1" x14ac:dyDescent="0.3">
      <c r="A81" s="208"/>
      <c r="B81" s="210"/>
      <c r="C81" s="86" t="s">
        <v>135</v>
      </c>
      <c r="D81" s="83"/>
      <c r="E81" s="84"/>
      <c r="F81" s="82"/>
      <c r="G81" s="75">
        <f t="shared" si="20"/>
        <v>0</v>
      </c>
      <c r="H81" s="82"/>
      <c r="I81" s="40">
        <f t="shared" si="5"/>
        <v>0</v>
      </c>
      <c r="J81" s="40">
        <f t="shared" si="6"/>
        <v>0</v>
      </c>
      <c r="K81" s="208"/>
      <c r="L81" s="85"/>
      <c r="M81" s="2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1.25" customHeight="1" x14ac:dyDescent="0.3">
      <c r="A82" s="192"/>
      <c r="B82" s="211"/>
      <c r="C82" s="86" t="s">
        <v>135</v>
      </c>
      <c r="D82" s="83"/>
      <c r="E82" s="84"/>
      <c r="F82" s="82"/>
      <c r="G82" s="75">
        <f t="shared" si="20"/>
        <v>0</v>
      </c>
      <c r="H82" s="82"/>
      <c r="I82" s="40">
        <f t="shared" si="5"/>
        <v>0</v>
      </c>
      <c r="J82" s="40">
        <f t="shared" si="6"/>
        <v>0</v>
      </c>
      <c r="K82" s="192"/>
      <c r="L82" s="85"/>
      <c r="M82" s="2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1.25" customHeight="1" x14ac:dyDescent="0.3">
      <c r="A83" s="212" t="s">
        <v>211</v>
      </c>
      <c r="B83" s="209" t="s">
        <v>155</v>
      </c>
      <c r="C83" s="66" t="s">
        <v>78</v>
      </c>
      <c r="D83" s="35" t="s">
        <v>116</v>
      </c>
      <c r="E83" s="67"/>
      <c r="F83" s="68"/>
      <c r="G83" s="69">
        <f>E83*G84</f>
        <v>0</v>
      </c>
      <c r="H83" s="69">
        <f>E83*H84</f>
        <v>0</v>
      </c>
      <c r="I83" s="69">
        <f t="shared" si="5"/>
        <v>0</v>
      </c>
      <c r="J83" s="69">
        <f t="shared" si="6"/>
        <v>0</v>
      </c>
      <c r="K83" s="214"/>
      <c r="L83" s="70" t="s">
        <v>118</v>
      </c>
      <c r="M83" s="213"/>
      <c r="N83" s="199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1.25" customHeight="1" x14ac:dyDescent="0.3">
      <c r="A84" s="208"/>
      <c r="B84" s="210"/>
      <c r="C84" s="71" t="s">
        <v>120</v>
      </c>
      <c r="D84" s="72"/>
      <c r="E84" s="73"/>
      <c r="F84" s="74"/>
      <c r="G84" s="75">
        <f t="shared" ref="G84:H84" si="21">SUM(G85:G90)</f>
        <v>0</v>
      </c>
      <c r="H84" s="75">
        <f t="shared" si="21"/>
        <v>0</v>
      </c>
      <c r="I84" s="40">
        <f t="shared" si="5"/>
        <v>0</v>
      </c>
      <c r="J84" s="40">
        <f t="shared" si="6"/>
        <v>0</v>
      </c>
      <c r="K84" s="208"/>
      <c r="L84" s="76" t="s">
        <v>122</v>
      </c>
      <c r="M84" s="77"/>
      <c r="N84" s="3" t="s">
        <v>123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1.25" customHeight="1" x14ac:dyDescent="0.3">
      <c r="A85" s="208"/>
      <c r="B85" s="210"/>
      <c r="C85" s="78" t="s">
        <v>124</v>
      </c>
      <c r="D85" s="79" t="s">
        <v>123</v>
      </c>
      <c r="E85" s="80">
        <f>M84</f>
        <v>0</v>
      </c>
      <c r="F85" s="75">
        <f>IF(M83&gt;0,VLOOKUP(M83,'Dienpinigiai ir apgyvendinimas'!A$4:C$157,3,FALSE),0)</f>
        <v>0</v>
      </c>
      <c r="G85" s="75">
        <f>ROUND(E85*F85*M85,2)</f>
        <v>0</v>
      </c>
      <c r="H85" s="75"/>
      <c r="I85" s="40">
        <f t="shared" si="5"/>
        <v>0</v>
      </c>
      <c r="J85" s="40">
        <f t="shared" si="6"/>
        <v>0</v>
      </c>
      <c r="K85" s="208"/>
      <c r="L85" s="81" t="s">
        <v>126</v>
      </c>
      <c r="M85" s="77"/>
      <c r="N85" s="3" t="s">
        <v>127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1.25" customHeight="1" x14ac:dyDescent="0.3">
      <c r="A86" s="208"/>
      <c r="B86" s="210"/>
      <c r="C86" s="78" t="s">
        <v>128</v>
      </c>
      <c r="D86" s="79" t="s">
        <v>129</v>
      </c>
      <c r="E86" s="80">
        <f>IF(E85&gt;0,E85-1,0)</f>
        <v>0</v>
      </c>
      <c r="F86" s="75">
        <f>IF(M83&gt;0,VLOOKUP(M83,'Dienpinigiai ir apgyvendinimas'!A$4:C$157,2,FALSE),0)</f>
        <v>0</v>
      </c>
      <c r="G86" s="75">
        <f>ROUND(E86*F86*M85,2)</f>
        <v>0</v>
      </c>
      <c r="H86" s="82"/>
      <c r="I86" s="40">
        <f t="shared" si="5"/>
        <v>0</v>
      </c>
      <c r="J86" s="40">
        <f t="shared" si="6"/>
        <v>0</v>
      </c>
      <c r="K86" s="208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1.25" customHeight="1" x14ac:dyDescent="0.3">
      <c r="A87" s="208"/>
      <c r="B87" s="210"/>
      <c r="C87" s="78" t="s">
        <v>131</v>
      </c>
      <c r="D87" s="83"/>
      <c r="E87" s="84"/>
      <c r="F87" s="82"/>
      <c r="G87" s="75">
        <f t="shared" ref="G87:G90" si="22">ROUND(E87*F87,2)</f>
        <v>0</v>
      </c>
      <c r="H87" s="82"/>
      <c r="I87" s="40">
        <f t="shared" si="5"/>
        <v>0</v>
      </c>
      <c r="J87" s="40">
        <f t="shared" si="6"/>
        <v>0</v>
      </c>
      <c r="K87" s="208"/>
      <c r="L87" s="85"/>
      <c r="M87" s="2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1.25" customHeight="1" x14ac:dyDescent="0.3">
      <c r="A88" s="208"/>
      <c r="B88" s="210"/>
      <c r="C88" s="78" t="s">
        <v>133</v>
      </c>
      <c r="D88" s="83"/>
      <c r="E88" s="84"/>
      <c r="F88" s="82"/>
      <c r="G88" s="75">
        <f t="shared" si="22"/>
        <v>0</v>
      </c>
      <c r="H88" s="82"/>
      <c r="I88" s="40">
        <f t="shared" si="5"/>
        <v>0</v>
      </c>
      <c r="J88" s="40">
        <f t="shared" si="6"/>
        <v>0</v>
      </c>
      <c r="K88" s="208"/>
      <c r="L88" s="85"/>
      <c r="M88" s="2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1.25" customHeight="1" x14ac:dyDescent="0.3">
      <c r="A89" s="208"/>
      <c r="B89" s="210"/>
      <c r="C89" s="86" t="s">
        <v>135</v>
      </c>
      <c r="D89" s="83"/>
      <c r="E89" s="84"/>
      <c r="F89" s="82"/>
      <c r="G89" s="75">
        <f t="shared" si="22"/>
        <v>0</v>
      </c>
      <c r="H89" s="82"/>
      <c r="I89" s="40">
        <f t="shared" si="5"/>
        <v>0</v>
      </c>
      <c r="J89" s="40">
        <f t="shared" si="6"/>
        <v>0</v>
      </c>
      <c r="K89" s="208"/>
      <c r="L89" s="85"/>
      <c r="M89" s="2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1.25" customHeight="1" x14ac:dyDescent="0.3">
      <c r="A90" s="192"/>
      <c r="B90" s="211"/>
      <c r="C90" s="86" t="s">
        <v>135</v>
      </c>
      <c r="D90" s="83"/>
      <c r="E90" s="84"/>
      <c r="F90" s="82"/>
      <c r="G90" s="75">
        <f t="shared" si="22"/>
        <v>0</v>
      </c>
      <c r="H90" s="82"/>
      <c r="I90" s="40">
        <f t="shared" si="5"/>
        <v>0</v>
      </c>
      <c r="J90" s="40">
        <f t="shared" si="6"/>
        <v>0</v>
      </c>
      <c r="K90" s="192"/>
      <c r="L90" s="85"/>
      <c r="M90" s="29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1.25" customHeight="1" x14ac:dyDescent="0.3">
      <c r="A91" s="212" t="s">
        <v>228</v>
      </c>
      <c r="B91" s="209" t="s">
        <v>155</v>
      </c>
      <c r="C91" s="66" t="s">
        <v>78</v>
      </c>
      <c r="D91" s="35" t="s">
        <v>116</v>
      </c>
      <c r="E91" s="67"/>
      <c r="F91" s="68"/>
      <c r="G91" s="69">
        <f>E91*G92</f>
        <v>0</v>
      </c>
      <c r="H91" s="69">
        <f>E91*H92</f>
        <v>0</v>
      </c>
      <c r="I91" s="69">
        <f t="shared" si="5"/>
        <v>0</v>
      </c>
      <c r="J91" s="69">
        <f t="shared" si="6"/>
        <v>0</v>
      </c>
      <c r="K91" s="214"/>
      <c r="L91" s="70" t="s">
        <v>118</v>
      </c>
      <c r="M91" s="213"/>
      <c r="N91" s="199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1.25" customHeight="1" x14ac:dyDescent="0.3">
      <c r="A92" s="208"/>
      <c r="B92" s="210"/>
      <c r="C92" s="71" t="s">
        <v>120</v>
      </c>
      <c r="D92" s="72"/>
      <c r="E92" s="73"/>
      <c r="F92" s="74"/>
      <c r="G92" s="75">
        <f t="shared" ref="G92:H92" si="23">SUM(G93:G98)</f>
        <v>0</v>
      </c>
      <c r="H92" s="75">
        <f t="shared" si="23"/>
        <v>0</v>
      </c>
      <c r="I92" s="40">
        <f t="shared" si="5"/>
        <v>0</v>
      </c>
      <c r="J92" s="40">
        <f t="shared" si="6"/>
        <v>0</v>
      </c>
      <c r="K92" s="208"/>
      <c r="L92" s="76" t="s">
        <v>122</v>
      </c>
      <c r="M92" s="77"/>
      <c r="N92" s="3" t="s">
        <v>123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1.25" customHeight="1" x14ac:dyDescent="0.3">
      <c r="A93" s="208"/>
      <c r="B93" s="210"/>
      <c r="C93" s="78" t="s">
        <v>124</v>
      </c>
      <c r="D93" s="79" t="s">
        <v>123</v>
      </c>
      <c r="E93" s="80">
        <f>M92</f>
        <v>0</v>
      </c>
      <c r="F93" s="75">
        <f>IF(M91&gt;0,VLOOKUP(M91,'Dienpinigiai ir apgyvendinimas'!A$4:C$157,3,FALSE),0)</f>
        <v>0</v>
      </c>
      <c r="G93" s="75">
        <f>ROUND(E93*F93*M93,2)</f>
        <v>0</v>
      </c>
      <c r="H93" s="75"/>
      <c r="I93" s="40">
        <f t="shared" si="5"/>
        <v>0</v>
      </c>
      <c r="J93" s="40">
        <f t="shared" si="6"/>
        <v>0</v>
      </c>
      <c r="K93" s="208"/>
      <c r="L93" s="81" t="s">
        <v>126</v>
      </c>
      <c r="M93" s="77"/>
      <c r="N93" s="3" t="s">
        <v>127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1.25" customHeight="1" x14ac:dyDescent="0.3">
      <c r="A94" s="208"/>
      <c r="B94" s="210"/>
      <c r="C94" s="78" t="s">
        <v>128</v>
      </c>
      <c r="D94" s="79" t="s">
        <v>129</v>
      </c>
      <c r="E94" s="80">
        <f>IF(E93&gt;0,E93-1,0)</f>
        <v>0</v>
      </c>
      <c r="F94" s="75">
        <f>IF(M91&gt;0,VLOOKUP(M91,'Dienpinigiai ir apgyvendinimas'!A$4:C$157,2,FALSE),0)</f>
        <v>0</v>
      </c>
      <c r="G94" s="75">
        <f>ROUND(E94*F94*M93,2)</f>
        <v>0</v>
      </c>
      <c r="H94" s="82"/>
      <c r="I94" s="40">
        <f t="shared" si="5"/>
        <v>0</v>
      </c>
      <c r="J94" s="40">
        <f t="shared" si="6"/>
        <v>0</v>
      </c>
      <c r="K94" s="208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1.25" customHeight="1" x14ac:dyDescent="0.3">
      <c r="A95" s="208"/>
      <c r="B95" s="210"/>
      <c r="C95" s="78" t="s">
        <v>131</v>
      </c>
      <c r="D95" s="83"/>
      <c r="E95" s="84"/>
      <c r="F95" s="82"/>
      <c r="G95" s="75">
        <f t="shared" ref="G95:G98" si="24">ROUND(E95*F95,2)</f>
        <v>0</v>
      </c>
      <c r="H95" s="82"/>
      <c r="I95" s="40">
        <f t="shared" si="5"/>
        <v>0</v>
      </c>
      <c r="J95" s="40">
        <f t="shared" si="6"/>
        <v>0</v>
      </c>
      <c r="K95" s="208"/>
      <c r="L95" s="85"/>
      <c r="M95" s="29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1.25" customHeight="1" x14ac:dyDescent="0.3">
      <c r="A96" s="208"/>
      <c r="B96" s="210"/>
      <c r="C96" s="78" t="s">
        <v>133</v>
      </c>
      <c r="D96" s="83"/>
      <c r="E96" s="84"/>
      <c r="F96" s="82"/>
      <c r="G96" s="75">
        <f t="shared" si="24"/>
        <v>0</v>
      </c>
      <c r="H96" s="82"/>
      <c r="I96" s="40">
        <f t="shared" si="5"/>
        <v>0</v>
      </c>
      <c r="J96" s="40">
        <f t="shared" si="6"/>
        <v>0</v>
      </c>
      <c r="K96" s="208"/>
      <c r="L96" s="85"/>
      <c r="M96" s="29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1.25" customHeight="1" x14ac:dyDescent="0.3">
      <c r="A97" s="208"/>
      <c r="B97" s="210"/>
      <c r="C97" s="86" t="s">
        <v>135</v>
      </c>
      <c r="D97" s="83"/>
      <c r="E97" s="84"/>
      <c r="F97" s="82"/>
      <c r="G97" s="75">
        <f t="shared" si="24"/>
        <v>0</v>
      </c>
      <c r="H97" s="82"/>
      <c r="I97" s="40">
        <f t="shared" si="5"/>
        <v>0</v>
      </c>
      <c r="J97" s="40">
        <f t="shared" si="6"/>
        <v>0</v>
      </c>
      <c r="K97" s="208"/>
      <c r="L97" s="85"/>
      <c r="M97" s="29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1.25" customHeight="1" x14ac:dyDescent="0.3">
      <c r="A98" s="192"/>
      <c r="B98" s="211"/>
      <c r="C98" s="86" t="s">
        <v>135</v>
      </c>
      <c r="D98" s="83"/>
      <c r="E98" s="84"/>
      <c r="F98" s="82"/>
      <c r="G98" s="75">
        <f t="shared" si="24"/>
        <v>0</v>
      </c>
      <c r="H98" s="82"/>
      <c r="I98" s="40">
        <f t="shared" si="5"/>
        <v>0</v>
      </c>
      <c r="J98" s="40">
        <f t="shared" si="6"/>
        <v>0</v>
      </c>
      <c r="K98" s="192"/>
      <c r="L98" s="85"/>
      <c r="M98" s="29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1.25" customHeight="1" x14ac:dyDescent="0.3">
      <c r="A99" s="212" t="s">
        <v>243</v>
      </c>
      <c r="B99" s="209" t="s">
        <v>155</v>
      </c>
      <c r="C99" s="66" t="s">
        <v>78</v>
      </c>
      <c r="D99" s="35" t="s">
        <v>116</v>
      </c>
      <c r="E99" s="67"/>
      <c r="F99" s="68"/>
      <c r="G99" s="69">
        <f>E99*G100</f>
        <v>0</v>
      </c>
      <c r="H99" s="69">
        <f>E99*H100</f>
        <v>0</v>
      </c>
      <c r="I99" s="69">
        <f t="shared" si="5"/>
        <v>0</v>
      </c>
      <c r="J99" s="69">
        <f t="shared" si="6"/>
        <v>0</v>
      </c>
      <c r="K99" s="214"/>
      <c r="L99" s="70" t="s">
        <v>118</v>
      </c>
      <c r="M99" s="213"/>
      <c r="N99" s="199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1.25" customHeight="1" x14ac:dyDescent="0.3">
      <c r="A100" s="208"/>
      <c r="B100" s="210"/>
      <c r="C100" s="71" t="s">
        <v>120</v>
      </c>
      <c r="D100" s="72"/>
      <c r="E100" s="73"/>
      <c r="F100" s="74"/>
      <c r="G100" s="75">
        <f t="shared" ref="G100:H100" si="25">SUM(G101:G106)</f>
        <v>0</v>
      </c>
      <c r="H100" s="75">
        <f t="shared" si="25"/>
        <v>0</v>
      </c>
      <c r="I100" s="40">
        <f t="shared" si="5"/>
        <v>0</v>
      </c>
      <c r="J100" s="40">
        <f t="shared" si="6"/>
        <v>0</v>
      </c>
      <c r="K100" s="208"/>
      <c r="L100" s="76" t="s">
        <v>122</v>
      </c>
      <c r="M100" s="77"/>
      <c r="N100" s="3" t="s">
        <v>123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1.25" customHeight="1" x14ac:dyDescent="0.3">
      <c r="A101" s="208"/>
      <c r="B101" s="210"/>
      <c r="C101" s="78" t="s">
        <v>124</v>
      </c>
      <c r="D101" s="79" t="s">
        <v>123</v>
      </c>
      <c r="E101" s="80">
        <f>M100</f>
        <v>0</v>
      </c>
      <c r="F101" s="75">
        <f>IF(M99&gt;0,VLOOKUP(M99,'Dienpinigiai ir apgyvendinimas'!A$4:C$157,3,FALSE),0)</f>
        <v>0</v>
      </c>
      <c r="G101" s="75">
        <f>ROUND(E101*F101*M101,2)</f>
        <v>0</v>
      </c>
      <c r="H101" s="75"/>
      <c r="I101" s="40">
        <f t="shared" si="5"/>
        <v>0</v>
      </c>
      <c r="J101" s="40">
        <f t="shared" si="6"/>
        <v>0</v>
      </c>
      <c r="K101" s="208"/>
      <c r="L101" s="81" t="s">
        <v>126</v>
      </c>
      <c r="M101" s="77"/>
      <c r="N101" s="3" t="s">
        <v>127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1.25" customHeight="1" x14ac:dyDescent="0.3">
      <c r="A102" s="208"/>
      <c r="B102" s="210"/>
      <c r="C102" s="78" t="s">
        <v>128</v>
      </c>
      <c r="D102" s="79" t="s">
        <v>129</v>
      </c>
      <c r="E102" s="80">
        <f>IF(E101&gt;0,E101-1,0)</f>
        <v>0</v>
      </c>
      <c r="F102" s="75">
        <f>IF(M99&gt;0,VLOOKUP(M99,'Dienpinigiai ir apgyvendinimas'!A$4:C$157,2,FALSE),0)</f>
        <v>0</v>
      </c>
      <c r="G102" s="75">
        <f>ROUND(E102*F102*M101,2)</f>
        <v>0</v>
      </c>
      <c r="H102" s="82"/>
      <c r="I102" s="40">
        <f t="shared" si="5"/>
        <v>0</v>
      </c>
      <c r="J102" s="40">
        <f t="shared" si="6"/>
        <v>0</v>
      </c>
      <c r="K102" s="208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1.25" customHeight="1" x14ac:dyDescent="0.3">
      <c r="A103" s="208"/>
      <c r="B103" s="210"/>
      <c r="C103" s="78" t="s">
        <v>131</v>
      </c>
      <c r="D103" s="83"/>
      <c r="E103" s="84"/>
      <c r="F103" s="82"/>
      <c r="G103" s="75">
        <f t="shared" ref="G103:G106" si="26">ROUND(E103*F103,2)</f>
        <v>0</v>
      </c>
      <c r="H103" s="82"/>
      <c r="I103" s="40">
        <f t="shared" si="5"/>
        <v>0</v>
      </c>
      <c r="J103" s="40">
        <f t="shared" si="6"/>
        <v>0</v>
      </c>
      <c r="K103" s="208"/>
      <c r="L103" s="85"/>
      <c r="M103" s="29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1.25" customHeight="1" x14ac:dyDescent="0.3">
      <c r="A104" s="208"/>
      <c r="B104" s="210"/>
      <c r="C104" s="78" t="s">
        <v>133</v>
      </c>
      <c r="D104" s="83"/>
      <c r="E104" s="84"/>
      <c r="F104" s="82"/>
      <c r="G104" s="75">
        <f t="shared" si="26"/>
        <v>0</v>
      </c>
      <c r="H104" s="82"/>
      <c r="I104" s="40">
        <f t="shared" si="5"/>
        <v>0</v>
      </c>
      <c r="J104" s="40">
        <f t="shared" si="6"/>
        <v>0</v>
      </c>
      <c r="K104" s="208"/>
      <c r="L104" s="85"/>
      <c r="M104" s="29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1.25" customHeight="1" x14ac:dyDescent="0.3">
      <c r="A105" s="208"/>
      <c r="B105" s="210"/>
      <c r="C105" s="86" t="s">
        <v>135</v>
      </c>
      <c r="D105" s="83"/>
      <c r="E105" s="84"/>
      <c r="F105" s="82"/>
      <c r="G105" s="75">
        <f t="shared" si="26"/>
        <v>0</v>
      </c>
      <c r="H105" s="82"/>
      <c r="I105" s="40">
        <f t="shared" si="5"/>
        <v>0</v>
      </c>
      <c r="J105" s="40">
        <f t="shared" si="6"/>
        <v>0</v>
      </c>
      <c r="K105" s="208"/>
      <c r="L105" s="85"/>
      <c r="M105" s="29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1.25" customHeight="1" x14ac:dyDescent="0.3">
      <c r="A106" s="192"/>
      <c r="B106" s="211"/>
      <c r="C106" s="86" t="s">
        <v>135</v>
      </c>
      <c r="D106" s="83"/>
      <c r="E106" s="84"/>
      <c r="F106" s="82"/>
      <c r="G106" s="75">
        <f t="shared" si="26"/>
        <v>0</v>
      </c>
      <c r="H106" s="82"/>
      <c r="I106" s="40">
        <f t="shared" si="5"/>
        <v>0</v>
      </c>
      <c r="J106" s="40">
        <f t="shared" si="6"/>
        <v>0</v>
      </c>
      <c r="K106" s="192"/>
      <c r="L106" s="85"/>
      <c r="M106" s="29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1.25" customHeight="1" x14ac:dyDescent="0.3">
      <c r="A107" s="24" t="s">
        <v>252</v>
      </c>
      <c r="B107" s="217" t="s">
        <v>254</v>
      </c>
      <c r="C107" s="195"/>
      <c r="D107" s="195"/>
      <c r="E107" s="195"/>
      <c r="F107" s="199"/>
      <c r="G107" s="25">
        <f>SUM(G108:G132)</f>
        <v>0</v>
      </c>
      <c r="H107" s="25">
        <f t="shared" ref="H107:J107" si="27">SUM(H108:H132)</f>
        <v>0</v>
      </c>
      <c r="I107" s="25">
        <f t="shared" si="27"/>
        <v>0</v>
      </c>
      <c r="J107" s="25">
        <f t="shared" si="27"/>
        <v>0</v>
      </c>
      <c r="K107" s="27"/>
      <c r="L107" s="104"/>
      <c r="M107" s="29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1.25" customHeight="1" x14ac:dyDescent="0.3">
      <c r="A108" s="31" t="s">
        <v>256</v>
      </c>
      <c r="B108" s="218"/>
      <c r="C108" s="199"/>
      <c r="D108" s="123"/>
      <c r="E108" s="124"/>
      <c r="F108" s="124"/>
      <c r="G108" s="40">
        <f t="shared" ref="G108:G132" si="28">ROUND(E108*F108,2)</f>
        <v>0</v>
      </c>
      <c r="H108" s="105"/>
      <c r="I108" s="40">
        <f t="shared" ref="I108:I132" si="29">ROUND((G108+H108)*$C$2,2)</f>
        <v>0</v>
      </c>
      <c r="J108" s="40">
        <f t="shared" ref="J108:J132" si="30">ROUND((G108+H108)*0.5,2)</f>
        <v>0</v>
      </c>
      <c r="K108" s="42"/>
      <c r="L108" s="106"/>
      <c r="M108" s="29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1.25" customHeight="1" x14ac:dyDescent="0.3">
      <c r="A109" s="31" t="s">
        <v>259</v>
      </c>
      <c r="B109" s="218"/>
      <c r="C109" s="199"/>
      <c r="D109" s="123"/>
      <c r="E109" s="124"/>
      <c r="F109" s="124"/>
      <c r="G109" s="40">
        <f t="shared" si="28"/>
        <v>0</v>
      </c>
      <c r="H109" s="105"/>
      <c r="I109" s="40">
        <f t="shared" si="29"/>
        <v>0</v>
      </c>
      <c r="J109" s="40">
        <f t="shared" si="30"/>
        <v>0</v>
      </c>
      <c r="K109" s="42"/>
      <c r="L109" s="106"/>
      <c r="M109" s="29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1.25" customHeight="1" x14ac:dyDescent="0.3">
      <c r="A110" s="31" t="s">
        <v>260</v>
      </c>
      <c r="B110" s="226"/>
      <c r="C110" s="199"/>
      <c r="D110" s="123"/>
      <c r="E110" s="124"/>
      <c r="F110" s="124"/>
      <c r="G110" s="40">
        <f t="shared" si="28"/>
        <v>0</v>
      </c>
      <c r="H110" s="105"/>
      <c r="I110" s="40">
        <f t="shared" si="29"/>
        <v>0</v>
      </c>
      <c r="J110" s="40">
        <f t="shared" si="30"/>
        <v>0</v>
      </c>
      <c r="K110" s="42"/>
      <c r="L110" s="106"/>
      <c r="M110" s="29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1.25" customHeight="1" x14ac:dyDescent="0.3">
      <c r="A111" s="31" t="s">
        <v>262</v>
      </c>
      <c r="B111" s="226"/>
      <c r="C111" s="199"/>
      <c r="D111" s="123"/>
      <c r="E111" s="124"/>
      <c r="F111" s="124"/>
      <c r="G111" s="40">
        <f t="shared" si="28"/>
        <v>0</v>
      </c>
      <c r="H111" s="105"/>
      <c r="I111" s="40">
        <f t="shared" si="29"/>
        <v>0</v>
      </c>
      <c r="J111" s="40">
        <f t="shared" si="30"/>
        <v>0</v>
      </c>
      <c r="K111" s="42"/>
      <c r="L111" s="106"/>
      <c r="M111" s="29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1.25" customHeight="1" x14ac:dyDescent="0.3">
      <c r="A112" s="31" t="s">
        <v>264</v>
      </c>
      <c r="B112" s="226"/>
      <c r="C112" s="199"/>
      <c r="D112" s="123"/>
      <c r="E112" s="124"/>
      <c r="F112" s="124"/>
      <c r="G112" s="40">
        <f t="shared" si="28"/>
        <v>0</v>
      </c>
      <c r="H112" s="105"/>
      <c r="I112" s="40">
        <f t="shared" si="29"/>
        <v>0</v>
      </c>
      <c r="J112" s="40">
        <f t="shared" si="30"/>
        <v>0</v>
      </c>
      <c r="K112" s="42"/>
      <c r="L112" s="106"/>
      <c r="M112" s="29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1.25" customHeight="1" x14ac:dyDescent="0.3">
      <c r="A113" s="31" t="s">
        <v>267</v>
      </c>
      <c r="B113" s="226"/>
      <c r="C113" s="199"/>
      <c r="D113" s="123"/>
      <c r="E113" s="124"/>
      <c r="F113" s="124"/>
      <c r="G113" s="40">
        <f t="shared" si="28"/>
        <v>0</v>
      </c>
      <c r="H113" s="105"/>
      <c r="I113" s="40">
        <f t="shared" si="29"/>
        <v>0</v>
      </c>
      <c r="J113" s="40">
        <f t="shared" si="30"/>
        <v>0</v>
      </c>
      <c r="K113" s="42"/>
      <c r="L113" s="106"/>
      <c r="M113" s="29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1.25" customHeight="1" x14ac:dyDescent="0.3">
      <c r="A114" s="31" t="s">
        <v>268</v>
      </c>
      <c r="B114" s="218"/>
      <c r="C114" s="199"/>
      <c r="D114" s="67"/>
      <c r="E114" s="105"/>
      <c r="F114" s="105"/>
      <c r="G114" s="40">
        <f t="shared" si="28"/>
        <v>0</v>
      </c>
      <c r="H114" s="105"/>
      <c r="I114" s="40">
        <f t="shared" si="29"/>
        <v>0</v>
      </c>
      <c r="J114" s="40">
        <f t="shared" si="30"/>
        <v>0</v>
      </c>
      <c r="K114" s="42"/>
      <c r="L114" s="106"/>
      <c r="M114" s="29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1.25" customHeight="1" x14ac:dyDescent="0.3">
      <c r="A115" s="31" t="s">
        <v>270</v>
      </c>
      <c r="B115" s="218"/>
      <c r="C115" s="199"/>
      <c r="D115" s="67"/>
      <c r="E115" s="105"/>
      <c r="F115" s="105"/>
      <c r="G115" s="40">
        <f t="shared" si="28"/>
        <v>0</v>
      </c>
      <c r="H115" s="105"/>
      <c r="I115" s="40">
        <f t="shared" si="29"/>
        <v>0</v>
      </c>
      <c r="J115" s="40">
        <f t="shared" si="30"/>
        <v>0</v>
      </c>
      <c r="K115" s="42"/>
      <c r="L115" s="106"/>
      <c r="M115" s="29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1.25" customHeight="1" x14ac:dyDescent="0.3">
      <c r="A116" s="31" t="s">
        <v>271</v>
      </c>
      <c r="B116" s="218"/>
      <c r="C116" s="199"/>
      <c r="D116" s="67"/>
      <c r="E116" s="105"/>
      <c r="F116" s="105"/>
      <c r="G116" s="40">
        <f t="shared" si="28"/>
        <v>0</v>
      </c>
      <c r="H116" s="105"/>
      <c r="I116" s="40">
        <f t="shared" si="29"/>
        <v>0</v>
      </c>
      <c r="J116" s="40">
        <f t="shared" si="30"/>
        <v>0</v>
      </c>
      <c r="K116" s="42"/>
      <c r="L116" s="106"/>
      <c r="M116" s="29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1.25" customHeight="1" x14ac:dyDescent="0.3">
      <c r="A117" s="31" t="s">
        <v>273</v>
      </c>
      <c r="B117" s="218"/>
      <c r="C117" s="199"/>
      <c r="D117" s="67"/>
      <c r="E117" s="105"/>
      <c r="F117" s="105"/>
      <c r="G117" s="40">
        <f t="shared" si="28"/>
        <v>0</v>
      </c>
      <c r="H117" s="105"/>
      <c r="I117" s="40">
        <f t="shared" si="29"/>
        <v>0</v>
      </c>
      <c r="J117" s="40">
        <f t="shared" si="30"/>
        <v>0</v>
      </c>
      <c r="K117" s="42"/>
      <c r="L117" s="106"/>
      <c r="M117" s="29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1.25" customHeight="1" x14ac:dyDescent="0.3">
      <c r="A118" s="31" t="s">
        <v>275</v>
      </c>
      <c r="B118" s="218"/>
      <c r="C118" s="199"/>
      <c r="D118" s="67"/>
      <c r="E118" s="105"/>
      <c r="F118" s="105"/>
      <c r="G118" s="40">
        <f t="shared" si="28"/>
        <v>0</v>
      </c>
      <c r="H118" s="105"/>
      <c r="I118" s="40">
        <f t="shared" si="29"/>
        <v>0</v>
      </c>
      <c r="J118" s="40">
        <f t="shared" si="30"/>
        <v>0</v>
      </c>
      <c r="K118" s="42"/>
      <c r="L118" s="106"/>
      <c r="M118" s="29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1.25" customHeight="1" x14ac:dyDescent="0.3">
      <c r="A119" s="31" t="s">
        <v>276</v>
      </c>
      <c r="B119" s="218"/>
      <c r="C119" s="199"/>
      <c r="D119" s="67"/>
      <c r="E119" s="105"/>
      <c r="F119" s="105"/>
      <c r="G119" s="40">
        <f t="shared" si="28"/>
        <v>0</v>
      </c>
      <c r="H119" s="105"/>
      <c r="I119" s="40">
        <f t="shared" si="29"/>
        <v>0</v>
      </c>
      <c r="J119" s="40">
        <f t="shared" si="30"/>
        <v>0</v>
      </c>
      <c r="K119" s="42"/>
      <c r="L119" s="106"/>
      <c r="M119" s="29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1.25" customHeight="1" x14ac:dyDescent="0.3">
      <c r="A120" s="31" t="s">
        <v>278</v>
      </c>
      <c r="B120" s="218"/>
      <c r="C120" s="199"/>
      <c r="D120" s="67"/>
      <c r="E120" s="105"/>
      <c r="F120" s="105"/>
      <c r="G120" s="40">
        <f t="shared" si="28"/>
        <v>0</v>
      </c>
      <c r="H120" s="105"/>
      <c r="I120" s="40">
        <f t="shared" si="29"/>
        <v>0</v>
      </c>
      <c r="J120" s="40">
        <f t="shared" si="30"/>
        <v>0</v>
      </c>
      <c r="K120" s="42"/>
      <c r="L120" s="106"/>
      <c r="M120" s="29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1.25" customHeight="1" x14ac:dyDescent="0.3">
      <c r="A121" s="31" t="s">
        <v>280</v>
      </c>
      <c r="B121" s="218"/>
      <c r="C121" s="199"/>
      <c r="D121" s="67"/>
      <c r="E121" s="105"/>
      <c r="F121" s="105"/>
      <c r="G121" s="40">
        <f t="shared" si="28"/>
        <v>0</v>
      </c>
      <c r="H121" s="105"/>
      <c r="I121" s="40">
        <f t="shared" si="29"/>
        <v>0</v>
      </c>
      <c r="J121" s="40">
        <f t="shared" si="30"/>
        <v>0</v>
      </c>
      <c r="K121" s="42"/>
      <c r="L121" s="106"/>
      <c r="M121" s="29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1.25" customHeight="1" x14ac:dyDescent="0.3">
      <c r="A122" s="31" t="s">
        <v>282</v>
      </c>
      <c r="B122" s="218"/>
      <c r="C122" s="199"/>
      <c r="D122" s="67"/>
      <c r="E122" s="105"/>
      <c r="F122" s="105"/>
      <c r="G122" s="40">
        <f t="shared" si="28"/>
        <v>0</v>
      </c>
      <c r="H122" s="105"/>
      <c r="I122" s="40">
        <f t="shared" si="29"/>
        <v>0</v>
      </c>
      <c r="J122" s="40">
        <f t="shared" si="30"/>
        <v>0</v>
      </c>
      <c r="K122" s="42"/>
      <c r="L122" s="106"/>
      <c r="M122" s="29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1.25" customHeight="1" x14ac:dyDescent="0.3">
      <c r="A123" s="31" t="s">
        <v>285</v>
      </c>
      <c r="B123" s="218"/>
      <c r="C123" s="199"/>
      <c r="D123" s="67"/>
      <c r="E123" s="105"/>
      <c r="F123" s="105"/>
      <c r="G123" s="40">
        <f t="shared" si="28"/>
        <v>0</v>
      </c>
      <c r="H123" s="105"/>
      <c r="I123" s="40">
        <f t="shared" si="29"/>
        <v>0</v>
      </c>
      <c r="J123" s="40">
        <f t="shared" si="30"/>
        <v>0</v>
      </c>
      <c r="K123" s="42"/>
      <c r="L123" s="106"/>
      <c r="M123" s="29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1.25" customHeight="1" x14ac:dyDescent="0.3">
      <c r="A124" s="31" t="s">
        <v>287</v>
      </c>
      <c r="B124" s="218"/>
      <c r="C124" s="199"/>
      <c r="D124" s="67"/>
      <c r="E124" s="105"/>
      <c r="F124" s="105"/>
      <c r="G124" s="40">
        <f t="shared" si="28"/>
        <v>0</v>
      </c>
      <c r="H124" s="105"/>
      <c r="I124" s="40">
        <f t="shared" si="29"/>
        <v>0</v>
      </c>
      <c r="J124" s="40">
        <f t="shared" si="30"/>
        <v>0</v>
      </c>
      <c r="K124" s="42"/>
      <c r="L124" s="106"/>
      <c r="M124" s="29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1.25" customHeight="1" x14ac:dyDescent="0.3">
      <c r="A125" s="31" t="s">
        <v>289</v>
      </c>
      <c r="B125" s="218"/>
      <c r="C125" s="199"/>
      <c r="D125" s="67"/>
      <c r="E125" s="105"/>
      <c r="F125" s="105"/>
      <c r="G125" s="40">
        <f t="shared" si="28"/>
        <v>0</v>
      </c>
      <c r="H125" s="105"/>
      <c r="I125" s="40">
        <f t="shared" si="29"/>
        <v>0</v>
      </c>
      <c r="J125" s="40">
        <f t="shared" si="30"/>
        <v>0</v>
      </c>
      <c r="K125" s="42"/>
      <c r="L125" s="106"/>
      <c r="M125" s="29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1.25" customHeight="1" x14ac:dyDescent="0.3">
      <c r="A126" s="31" t="s">
        <v>290</v>
      </c>
      <c r="B126" s="218"/>
      <c r="C126" s="199"/>
      <c r="D126" s="67"/>
      <c r="E126" s="105"/>
      <c r="F126" s="105"/>
      <c r="G126" s="40">
        <f t="shared" si="28"/>
        <v>0</v>
      </c>
      <c r="H126" s="105"/>
      <c r="I126" s="40">
        <f t="shared" si="29"/>
        <v>0</v>
      </c>
      <c r="J126" s="40">
        <f t="shared" si="30"/>
        <v>0</v>
      </c>
      <c r="K126" s="42"/>
      <c r="L126" s="106"/>
      <c r="M126" s="29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1.25" customHeight="1" x14ac:dyDescent="0.3">
      <c r="A127" s="31" t="s">
        <v>291</v>
      </c>
      <c r="B127" s="218"/>
      <c r="C127" s="199"/>
      <c r="D127" s="67"/>
      <c r="E127" s="105"/>
      <c r="F127" s="105"/>
      <c r="G127" s="40">
        <f t="shared" si="28"/>
        <v>0</v>
      </c>
      <c r="H127" s="105"/>
      <c r="I127" s="40">
        <f t="shared" si="29"/>
        <v>0</v>
      </c>
      <c r="J127" s="40">
        <f t="shared" si="30"/>
        <v>0</v>
      </c>
      <c r="K127" s="42"/>
      <c r="L127" s="106"/>
      <c r="M127" s="29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1.25" customHeight="1" x14ac:dyDescent="0.3">
      <c r="A128" s="31" t="s">
        <v>292</v>
      </c>
      <c r="B128" s="218"/>
      <c r="C128" s="199"/>
      <c r="D128" s="67"/>
      <c r="E128" s="105"/>
      <c r="F128" s="105"/>
      <c r="G128" s="40">
        <f t="shared" si="28"/>
        <v>0</v>
      </c>
      <c r="H128" s="105"/>
      <c r="I128" s="40">
        <f t="shared" si="29"/>
        <v>0</v>
      </c>
      <c r="J128" s="40">
        <f t="shared" si="30"/>
        <v>0</v>
      </c>
      <c r="K128" s="42"/>
      <c r="L128" s="106"/>
      <c r="M128" s="29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1.25" customHeight="1" x14ac:dyDescent="0.3">
      <c r="A129" s="31" t="s">
        <v>293</v>
      </c>
      <c r="B129" s="218"/>
      <c r="C129" s="199"/>
      <c r="D129" s="67"/>
      <c r="E129" s="105"/>
      <c r="F129" s="105"/>
      <c r="G129" s="40">
        <f t="shared" si="28"/>
        <v>0</v>
      </c>
      <c r="H129" s="105"/>
      <c r="I129" s="40">
        <f t="shared" si="29"/>
        <v>0</v>
      </c>
      <c r="J129" s="40">
        <f t="shared" si="30"/>
        <v>0</v>
      </c>
      <c r="K129" s="42"/>
      <c r="L129" s="106"/>
      <c r="M129" s="29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1.25" customHeight="1" x14ac:dyDescent="0.3">
      <c r="A130" s="31" t="s">
        <v>294</v>
      </c>
      <c r="B130" s="218"/>
      <c r="C130" s="199"/>
      <c r="D130" s="67"/>
      <c r="E130" s="105"/>
      <c r="F130" s="105"/>
      <c r="G130" s="40">
        <f t="shared" si="28"/>
        <v>0</v>
      </c>
      <c r="H130" s="105"/>
      <c r="I130" s="40">
        <f t="shared" si="29"/>
        <v>0</v>
      </c>
      <c r="J130" s="40">
        <f t="shared" si="30"/>
        <v>0</v>
      </c>
      <c r="K130" s="42"/>
      <c r="L130" s="106"/>
      <c r="M130" s="29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1.25" customHeight="1" x14ac:dyDescent="0.3">
      <c r="A131" s="31" t="s">
        <v>295</v>
      </c>
      <c r="B131" s="218"/>
      <c r="C131" s="199"/>
      <c r="D131" s="67"/>
      <c r="E131" s="105"/>
      <c r="F131" s="105"/>
      <c r="G131" s="40">
        <f t="shared" si="28"/>
        <v>0</v>
      </c>
      <c r="H131" s="105"/>
      <c r="I131" s="40">
        <f t="shared" si="29"/>
        <v>0</v>
      </c>
      <c r="J131" s="40">
        <f t="shared" si="30"/>
        <v>0</v>
      </c>
      <c r="K131" s="42"/>
      <c r="L131" s="106"/>
      <c r="M131" s="29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1.25" customHeight="1" x14ac:dyDescent="0.3">
      <c r="A132" s="31" t="s">
        <v>296</v>
      </c>
      <c r="B132" s="218"/>
      <c r="C132" s="199"/>
      <c r="D132" s="67"/>
      <c r="E132" s="105"/>
      <c r="F132" s="105"/>
      <c r="G132" s="40">
        <f t="shared" si="28"/>
        <v>0</v>
      </c>
      <c r="H132" s="105"/>
      <c r="I132" s="40">
        <f t="shared" si="29"/>
        <v>0</v>
      </c>
      <c r="J132" s="40">
        <f t="shared" si="30"/>
        <v>0</v>
      </c>
      <c r="K132" s="42"/>
      <c r="L132" s="106"/>
      <c r="M132" s="29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1.25" customHeight="1" x14ac:dyDescent="0.3">
      <c r="A133" s="219" t="s">
        <v>313</v>
      </c>
      <c r="B133" s="195"/>
      <c r="C133" s="195"/>
      <c r="D133" s="195"/>
      <c r="E133" s="195"/>
      <c r="F133" s="199"/>
      <c r="G133" s="108">
        <f t="shared" ref="G133:J133" si="31">G5++G26+G107</f>
        <v>0</v>
      </c>
      <c r="H133" s="108">
        <f t="shared" si="31"/>
        <v>0</v>
      </c>
      <c r="I133" s="108">
        <f t="shared" si="31"/>
        <v>0</v>
      </c>
      <c r="J133" s="108">
        <f t="shared" si="31"/>
        <v>0</v>
      </c>
      <c r="K133" s="109"/>
      <c r="L133" s="110"/>
      <c r="M133" s="29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5.25" customHeight="1" x14ac:dyDescent="0.3">
      <c r="A134" s="111"/>
      <c r="B134" s="220"/>
      <c r="C134" s="203"/>
      <c r="D134" s="221" t="s">
        <v>298</v>
      </c>
      <c r="E134" s="202"/>
      <c r="F134" s="203"/>
      <c r="G134" s="112"/>
      <c r="H134" s="112"/>
      <c r="I134" s="112"/>
      <c r="J134" s="109"/>
      <c r="K134" s="109"/>
      <c r="L134" s="65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1.25" customHeight="1" x14ac:dyDescent="0.3">
      <c r="A135" s="113" t="s">
        <v>299</v>
      </c>
      <c r="B135" s="222" t="s">
        <v>314</v>
      </c>
      <c r="C135" s="196"/>
      <c r="D135" s="223">
        <f>Suvestinė!C37</f>
        <v>0</v>
      </c>
      <c r="E135" s="195"/>
      <c r="F135" s="199"/>
      <c r="G135" s="108">
        <f>ROUNDDOWN(G133*D135,2)</f>
        <v>0</v>
      </c>
      <c r="H135" s="108">
        <f>ROUNDDOWN(H133*D135,2)</f>
        <v>0</v>
      </c>
      <c r="I135" s="108">
        <f>ROUND((G135+H135)*$C$2,2)</f>
        <v>0</v>
      </c>
      <c r="J135" s="108">
        <f>ROUND((G135+H135)*0.5,2)</f>
        <v>0</v>
      </c>
      <c r="K135" s="114"/>
      <c r="L135" s="65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1.25" customHeight="1" x14ac:dyDescent="0.3">
      <c r="A136" s="115"/>
      <c r="B136" s="116"/>
      <c r="C136" s="116"/>
      <c r="D136" s="117"/>
      <c r="E136" s="118"/>
      <c r="F136" s="118"/>
      <c r="G136" s="119"/>
      <c r="H136" s="119"/>
      <c r="I136" s="119"/>
      <c r="J136" s="109"/>
      <c r="K136" s="109"/>
      <c r="L136" s="6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5.25" customHeight="1" x14ac:dyDescent="0.3">
      <c r="A137" s="194" t="s">
        <v>301</v>
      </c>
      <c r="B137" s="195"/>
      <c r="C137" s="195"/>
      <c r="D137" s="195"/>
      <c r="E137" s="195"/>
      <c r="F137" s="199"/>
      <c r="G137" s="47">
        <f t="shared" ref="G137:J137" si="32">G133+G135</f>
        <v>0</v>
      </c>
      <c r="H137" s="47">
        <f t="shared" si="32"/>
        <v>0</v>
      </c>
      <c r="I137" s="47">
        <f t="shared" si="32"/>
        <v>0</v>
      </c>
      <c r="J137" s="47">
        <f t="shared" si="32"/>
        <v>0</v>
      </c>
      <c r="K137" s="109"/>
      <c r="L137" s="28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1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10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1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1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1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1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1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1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1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1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1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1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1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1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1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1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1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1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1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1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1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1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1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1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1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1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1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1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1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1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1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1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1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1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1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1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1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1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1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1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1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1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1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1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1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1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1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1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1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1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1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1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1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1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1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1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1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1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1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1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1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1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1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1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1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1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1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1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1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1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1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1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1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1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1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1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1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1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1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1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1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1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1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1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1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1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1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1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1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1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1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1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1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1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1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1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1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1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1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1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1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1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1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1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1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1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1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1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1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1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1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1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1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1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1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1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1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1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1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1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1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1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1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1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1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1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1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1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1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1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1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1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1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1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1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1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1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1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1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1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1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1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1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1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1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1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1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1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1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1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1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1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1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1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1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1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1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1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1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1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1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1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1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1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1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1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1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1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1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1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1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1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1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1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1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1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1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1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1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1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1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1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1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1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1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1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1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1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1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1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1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1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1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1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1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1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1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1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1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1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1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1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1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1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1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1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1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1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1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1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1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1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1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1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1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1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1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1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1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1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1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1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1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1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1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1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1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1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1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1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1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1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1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1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1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1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1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1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1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1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1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1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1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1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1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1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1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1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1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1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1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1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1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1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1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1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1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1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1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1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1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1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1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1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1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1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1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1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1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1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1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1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1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1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1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1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1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1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1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1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1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1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1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1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1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1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1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1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1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1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1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1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1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1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1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1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1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1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1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1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1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1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1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1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1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1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1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1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1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1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1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1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1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1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1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1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1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1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1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1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1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1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1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1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1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1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1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1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1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1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1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1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1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1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1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1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1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1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1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1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1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1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1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1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1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1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1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1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1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1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1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1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1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1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1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1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1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1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1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1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1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1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1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1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1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1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1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1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1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1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1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1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1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1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1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1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1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1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1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1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1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1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1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1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1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1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1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1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1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1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1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1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1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1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1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1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1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1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1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1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1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1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1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1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1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1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1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1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1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1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1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1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1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1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1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1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1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1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1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1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1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1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1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1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1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1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1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1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1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1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1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1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1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1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1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1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1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1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1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1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1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1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1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1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1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1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1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1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1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1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1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1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1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1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1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1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1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1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1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1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1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1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1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1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1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1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1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1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1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1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1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1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1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1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1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1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1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1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1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1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1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1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1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1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1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1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1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1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1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1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1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1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1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1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1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1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1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1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1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1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1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1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1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1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1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1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1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1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1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1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1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1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1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1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1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1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1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1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1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1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1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1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1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1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1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1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1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1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1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1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1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1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1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1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1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1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1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1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1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1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1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1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1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1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1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1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1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1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1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1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1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1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1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1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1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1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1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1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1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1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1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1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1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1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1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1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1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1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1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1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1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1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1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1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1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1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1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1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1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1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1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1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1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1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1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1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1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1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1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1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1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1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1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1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1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1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1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1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1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1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1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1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1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1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1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1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1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1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1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1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1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1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1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1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1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1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1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1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1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1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1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1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1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1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1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1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1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1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1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1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1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1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1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1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1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1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1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1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1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1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1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1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1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1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1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1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1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1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1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1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1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1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1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1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1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1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1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1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1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1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1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1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1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1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1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1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1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1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1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1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1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1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1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1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1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1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1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1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1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1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1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1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1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1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1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1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1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1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1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1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1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1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1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1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1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1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1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1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1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1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1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1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1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1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1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1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1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1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1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1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1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1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1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1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1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1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1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1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1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1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1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1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1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1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1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1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1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1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1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1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1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1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1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1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1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1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1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1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1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1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1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1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1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1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1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1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1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1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1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1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1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1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1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1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1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1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1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1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1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1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1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1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1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1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1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1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1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1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1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1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1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1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1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1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1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1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1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1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1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1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1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1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1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1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1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1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1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1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1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1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1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1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1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1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1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1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1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1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1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1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1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1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1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1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1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1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1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1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1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1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1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1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1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1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1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1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1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1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1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1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1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1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1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1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1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1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1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1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1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1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1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1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1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1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1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1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1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1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1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1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1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1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1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1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1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1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1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1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1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1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1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1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1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1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1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1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1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1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1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1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1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1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1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MzERwf78k8zIvp9Eg03UxjlJUdGmwNubZFfM+h7oGFGQPSYnvNUPNJYCfTtNceS2/4cFrDz2BgosU7yPEb3VIg==" saltValue="VIHQ2eo9Wv/SoWJHEg7ZoQ==" spinCount="100000" sheet="1" objects="1" scenarios="1" formatColumns="0" formatRows="0" insertHyperlinks="0"/>
  <protectedRanges>
    <protectedRange sqref="D39:F42 L47:L51" name="Diapazonas6"/>
    <protectedRange sqref="C2 B6:B25 K6:K25 B27:B106" name="Diapazonas1"/>
    <protectedRange sqref="E27 D31:F34 E35 C33:C34 E43 C41:C42 D47:F50 E51 C49:C50 D55:F58 E59 C57:C58 D63:F66 E67 C65:C66 D71:F74 E75 C73:C74 D79:F82 E83 D87:F90 E91 C89:C90 E99 C97:C98 D103:F106 C105:C106" name="Diapazonas2"/>
    <protectedRange sqref="H30:H34 H38:H42 H46:H50 H54:H58 H62:H66 H70:H74 H78:H82 H86:H90 K27:K106" name="Diapazonas3"/>
    <protectedRange sqref="M27:N29 L31:L34 M35:N37 L39:L42 M43:N45 M51:N53 L55:L58 M59:N61 L63:L66 M67:N69 L71:L74 M75:N77 L79:L82 M83:N85 L87:L90 M91:N93 L95:L98 M99:N101 L103:L106" name="Diapazonas4"/>
    <protectedRange sqref="B108:F132 H108:H132 K108:L132" name="Diapazonas5"/>
  </protectedRanges>
  <mergeCells count="78">
    <mergeCell ref="K67:K74"/>
    <mergeCell ref="M67:N67"/>
    <mergeCell ref="L6:L9"/>
    <mergeCell ref="K27:K34"/>
    <mergeCell ref="M27:N27"/>
    <mergeCell ref="K35:K42"/>
    <mergeCell ref="M35:N35"/>
    <mergeCell ref="K75:K82"/>
    <mergeCell ref="M75:N75"/>
    <mergeCell ref="M83:N83"/>
    <mergeCell ref="B109:C109"/>
    <mergeCell ref="B110:C110"/>
    <mergeCell ref="K83:K90"/>
    <mergeCell ref="K91:K98"/>
    <mergeCell ref="K99:K106"/>
    <mergeCell ref="M91:N91"/>
    <mergeCell ref="M99:N99"/>
    <mergeCell ref="B107:F107"/>
    <mergeCell ref="B108:C108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D135:F135"/>
    <mergeCell ref="A137:F137"/>
    <mergeCell ref="B130:C130"/>
    <mergeCell ref="B131:C131"/>
    <mergeCell ref="B132:C132"/>
    <mergeCell ref="A133:F133"/>
    <mergeCell ref="B134:C134"/>
    <mergeCell ref="D134:F134"/>
    <mergeCell ref="B135:C135"/>
    <mergeCell ref="A1:B1"/>
    <mergeCell ref="C1:F1"/>
    <mergeCell ref="B4:C4"/>
    <mergeCell ref="B5:F5"/>
    <mergeCell ref="B26:F26"/>
    <mergeCell ref="A27:A34"/>
    <mergeCell ref="B27:B34"/>
    <mergeCell ref="M43:N43"/>
    <mergeCell ref="M51:N51"/>
    <mergeCell ref="A59:A66"/>
    <mergeCell ref="A35:A42"/>
    <mergeCell ref="B35:B42"/>
    <mergeCell ref="A43:A50"/>
    <mergeCell ref="B43:B50"/>
    <mergeCell ref="A51:A58"/>
    <mergeCell ref="B51:B58"/>
    <mergeCell ref="B59:B66"/>
    <mergeCell ref="K43:K50"/>
    <mergeCell ref="K51:K58"/>
    <mergeCell ref="K59:K66"/>
    <mergeCell ref="M59:N59"/>
    <mergeCell ref="A67:A74"/>
    <mergeCell ref="A75:A82"/>
    <mergeCell ref="A83:A90"/>
    <mergeCell ref="A91:A98"/>
    <mergeCell ref="A99:A106"/>
    <mergeCell ref="B67:B74"/>
    <mergeCell ref="B75:B82"/>
    <mergeCell ref="B83:B90"/>
    <mergeCell ref="B91:B98"/>
    <mergeCell ref="B99:B106"/>
  </mergeCells>
  <dataValidations count="4">
    <dataValidation type="decimal" allowBlank="1" showErrorMessage="1" sqref="C2" xr:uid="{00000000-0002-0000-0400-000000000000}">
      <formula1>0</formula1>
      <formula2>0.36</formula2>
    </dataValidation>
    <dataValidation type="decimal" operator="lessThanOrEqual" allowBlank="1" showInputMessage="1" showErrorMessage="1" prompt="Įvesta reikšmė neturi viršyti 7,00 proc." sqref="D136:F136" xr:uid="{00000000-0002-0000-0400-000002000000}">
      <formula1>7</formula1>
    </dataValidation>
    <dataValidation type="list" allowBlank="1" showErrorMessage="1" sqref="M1" xr:uid="{00000000-0002-0000-0400-000003000000}">
      <formula1>"Taikomieji (pramoniniai) moksliniai tyrimai,Eksperimentinė plėtra (bandomoji taikomoji veikla)"</formula1>
    </dataValidation>
    <dataValidation type="list" allowBlank="1" showInputMessage="1" showErrorMessage="1" sqref="B6:B25" xr:uid="{8E34CA0D-7F25-4813-BB01-24A1A2F76E08}">
      <formula1>Parneris2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400-000004000000}">
          <x14:formula1>
            <xm:f>'Dienpinigiai ir apgyvendinimas'!$A$4:$A$157</xm:f>
          </x14:formula1>
          <xm:sqref>M27 M35 M43 M51 M59 M67 M75 M83 M91 M99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Z1000"/>
  <sheetViews>
    <sheetView zoomScale="85" zoomScaleNormal="85" workbookViewId="0">
      <pane ySplit="4" topLeftCell="A5" activePane="bottomLeft" state="frozen"/>
      <selection pane="bottomLeft" activeCell="F15" sqref="F15"/>
    </sheetView>
  </sheetViews>
  <sheetFormatPr defaultColWidth="14.44140625" defaultRowHeight="15" customHeight="1" x14ac:dyDescent="0.3"/>
  <cols>
    <col min="1" max="1" width="5.6640625" customWidth="1"/>
    <col min="2" max="2" width="26.109375" customWidth="1"/>
    <col min="3" max="3" width="36.88671875" customWidth="1"/>
    <col min="4" max="4" width="13.5546875" customWidth="1"/>
    <col min="5" max="5" width="10.6640625" customWidth="1"/>
    <col min="6" max="6" width="12.5546875" customWidth="1"/>
    <col min="7" max="8" width="19.33203125" customWidth="1"/>
    <col min="9" max="9" width="17.109375" customWidth="1"/>
    <col min="10" max="10" width="16.33203125" customWidth="1"/>
    <col min="11" max="11" width="18.33203125" customWidth="1"/>
    <col min="12" max="12" width="36.6640625" customWidth="1"/>
    <col min="13" max="13" width="6.33203125" customWidth="1"/>
    <col min="14" max="14" width="22.33203125" customWidth="1"/>
    <col min="15" max="26" width="9.109375" customWidth="1"/>
  </cols>
  <sheetData>
    <row r="1" spans="1:26" ht="12.75" customHeight="1" x14ac:dyDescent="0.3">
      <c r="A1" s="215"/>
      <c r="B1" s="206"/>
      <c r="C1" s="216" t="str">
        <f>Darbuotojai!A67</f>
        <v>Partnerio 3 pavadinimas</v>
      </c>
      <c r="D1" s="205"/>
      <c r="E1" s="205"/>
      <c r="F1" s="206"/>
      <c r="G1" s="6"/>
      <c r="H1" s="6"/>
      <c r="I1" s="6"/>
      <c r="J1" s="6"/>
      <c r="K1" s="6"/>
      <c r="L1" s="6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3">
      <c r="A2" s="9"/>
      <c r="B2" s="9" t="s">
        <v>2</v>
      </c>
      <c r="C2" s="10"/>
      <c r="D2" s="11" t="s">
        <v>4</v>
      </c>
      <c r="E2" s="12"/>
      <c r="F2" s="12"/>
      <c r="G2" s="9"/>
      <c r="H2" s="9"/>
      <c r="I2" s="14"/>
      <c r="J2" s="14"/>
      <c r="K2" s="14"/>
      <c r="L2" s="12"/>
      <c r="M2" s="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1.25" customHeight="1" x14ac:dyDescent="0.3">
      <c r="A3" s="3"/>
      <c r="B3" s="3"/>
      <c r="C3" s="3"/>
      <c r="D3" s="3"/>
      <c r="E3" s="1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72" customHeight="1" x14ac:dyDescent="0.3">
      <c r="A4" s="21" t="s">
        <v>8</v>
      </c>
      <c r="B4" s="207" t="s">
        <v>17</v>
      </c>
      <c r="C4" s="199"/>
      <c r="D4" s="21" t="s">
        <v>18</v>
      </c>
      <c r="E4" s="21" t="s">
        <v>19</v>
      </c>
      <c r="F4" s="21" t="s">
        <v>20</v>
      </c>
      <c r="G4" s="21" t="s">
        <v>21</v>
      </c>
      <c r="H4" s="21" t="s">
        <v>310</v>
      </c>
      <c r="I4" s="21" t="s">
        <v>24</v>
      </c>
      <c r="J4" s="21" t="s">
        <v>26</v>
      </c>
      <c r="K4" s="21" t="s">
        <v>311</v>
      </c>
      <c r="L4" s="21" t="s">
        <v>29</v>
      </c>
      <c r="M4" s="2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1.25" customHeight="1" x14ac:dyDescent="0.3">
      <c r="A5" s="24" t="s">
        <v>33</v>
      </c>
      <c r="B5" s="217" t="s">
        <v>34</v>
      </c>
      <c r="C5" s="195"/>
      <c r="D5" s="195"/>
      <c r="E5" s="195"/>
      <c r="F5" s="199"/>
      <c r="G5" s="25">
        <f>SUM(G6:G25)</f>
        <v>0</v>
      </c>
      <c r="H5" s="25"/>
      <c r="I5" s="25">
        <f t="shared" ref="I5:J5" si="0">SUM(I6:I25)</f>
        <v>0</v>
      </c>
      <c r="J5" s="25">
        <f t="shared" si="0"/>
        <v>0</v>
      </c>
      <c r="K5" s="27"/>
      <c r="L5" s="28"/>
      <c r="M5" s="29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31" t="s">
        <v>40</v>
      </c>
      <c r="B6" s="39"/>
      <c r="C6" s="45" t="str">
        <f>IF(B6&gt;0,VLOOKUP(B6,Darbuotojai!C$67:H$86,2,FALSE),"")</f>
        <v/>
      </c>
      <c r="D6" s="35" t="s">
        <v>42</v>
      </c>
      <c r="E6" s="35">
        <f>IF(B6&gt;0,ROUND(VLOOKUP(B6,Darbuotojai!C$67:H$86,5,FALSE),2),0)</f>
        <v>0</v>
      </c>
      <c r="F6" s="40">
        <f>IF(B6&gt;0,ROUND(VLOOKUP(B6,Darbuotojai!C$67:H$86,6,FALSE),2),0)</f>
        <v>0</v>
      </c>
      <c r="G6" s="40">
        <f t="shared" ref="G6:G25" si="1">IFERROR(ROUND(E6*F6,2),"0,00")</f>
        <v>0</v>
      </c>
      <c r="H6" s="40"/>
      <c r="I6" s="40">
        <f t="shared" ref="I6:I25" si="2">ROUND(G6*$C$2,2)</f>
        <v>0</v>
      </c>
      <c r="J6" s="40">
        <f t="shared" ref="J6:J25" si="3">ROUND(G6*0.5,2)</f>
        <v>0</v>
      </c>
      <c r="K6" s="42"/>
      <c r="L6" s="224" t="s">
        <v>312</v>
      </c>
      <c r="M6" s="29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31" t="s">
        <v>46</v>
      </c>
      <c r="B7" s="39"/>
      <c r="C7" s="45" t="str">
        <f>IF(B7&gt;0,VLOOKUP(B7,Darbuotojai!C$67:H$86,2,FALSE),"")</f>
        <v/>
      </c>
      <c r="D7" s="35" t="s">
        <v>42</v>
      </c>
      <c r="E7" s="35">
        <f>IF(B7&gt;0,ROUND(VLOOKUP(B7,Darbuotojai!C$67:H$86,5,FALSE),2),0)</f>
        <v>0</v>
      </c>
      <c r="F7" s="40">
        <f>IF(B7&gt;0,ROUND(VLOOKUP(B7,Darbuotojai!C$67:H$86,6,FALSE),2),0)</f>
        <v>0</v>
      </c>
      <c r="G7" s="40">
        <f t="shared" si="1"/>
        <v>0</v>
      </c>
      <c r="H7" s="40"/>
      <c r="I7" s="40">
        <f t="shared" si="2"/>
        <v>0</v>
      </c>
      <c r="J7" s="40">
        <f t="shared" si="3"/>
        <v>0</v>
      </c>
      <c r="K7" s="42"/>
      <c r="L7" s="225"/>
      <c r="M7" s="29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31" t="s">
        <v>50</v>
      </c>
      <c r="B8" s="39"/>
      <c r="C8" s="45" t="str">
        <f>IF(B8&gt;0,VLOOKUP(B8,Darbuotojai!C$67:H$86,2,FALSE),"")</f>
        <v/>
      </c>
      <c r="D8" s="35" t="s">
        <v>42</v>
      </c>
      <c r="E8" s="35">
        <f>IF(B8&gt;0,ROUND(VLOOKUP(B8,Darbuotojai!C$67:H$86,5,FALSE),2),0)</f>
        <v>0</v>
      </c>
      <c r="F8" s="40">
        <f>IF(B8&gt;0,ROUND(VLOOKUP(B8,Darbuotojai!C$67:H$86,6,FALSE),2),0)</f>
        <v>0</v>
      </c>
      <c r="G8" s="40">
        <f t="shared" si="1"/>
        <v>0</v>
      </c>
      <c r="H8" s="40"/>
      <c r="I8" s="40">
        <f t="shared" si="2"/>
        <v>0</v>
      </c>
      <c r="J8" s="40">
        <f t="shared" si="3"/>
        <v>0</v>
      </c>
      <c r="K8" s="42"/>
      <c r="L8" s="225"/>
      <c r="M8" s="29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31" t="s">
        <v>53</v>
      </c>
      <c r="B9" s="39"/>
      <c r="C9" s="45" t="str">
        <f>IF(B9&gt;0,VLOOKUP(B9,Darbuotojai!C$67:H$86,2,FALSE),"")</f>
        <v/>
      </c>
      <c r="D9" s="35" t="s">
        <v>42</v>
      </c>
      <c r="E9" s="35">
        <f>IF(B9&gt;0,ROUND(VLOOKUP(B9,Darbuotojai!C$67:H$86,5,FALSE),2),0)</f>
        <v>0</v>
      </c>
      <c r="F9" s="40">
        <f>IF(B9&gt;0,ROUND(VLOOKUP(B9,Darbuotojai!C$67:H$86,6,FALSE),2),0)</f>
        <v>0</v>
      </c>
      <c r="G9" s="40">
        <f t="shared" si="1"/>
        <v>0</v>
      </c>
      <c r="H9" s="40"/>
      <c r="I9" s="40">
        <f t="shared" si="2"/>
        <v>0</v>
      </c>
      <c r="J9" s="40">
        <f t="shared" si="3"/>
        <v>0</v>
      </c>
      <c r="K9" s="42"/>
      <c r="L9" s="198"/>
      <c r="M9" s="29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31" t="s">
        <v>56</v>
      </c>
      <c r="B10" s="39"/>
      <c r="C10" s="45" t="str">
        <f>IF(B10&gt;0,VLOOKUP(B10,Darbuotojai!C$67:H$86,2,FALSE),"")</f>
        <v/>
      </c>
      <c r="D10" s="35" t="s">
        <v>42</v>
      </c>
      <c r="E10" s="35">
        <f>IF(B10&gt;0,ROUND(VLOOKUP(B10,Darbuotojai!C$67:H$86,5,FALSE),2),0)</f>
        <v>0</v>
      </c>
      <c r="F10" s="40">
        <f>IF(B10&gt;0,ROUND(VLOOKUP(B10,Darbuotojai!C$67:H$86,6,FALSE),2),0)</f>
        <v>0</v>
      </c>
      <c r="G10" s="40">
        <f t="shared" si="1"/>
        <v>0</v>
      </c>
      <c r="H10" s="40"/>
      <c r="I10" s="40">
        <f t="shared" si="2"/>
        <v>0</v>
      </c>
      <c r="J10" s="40">
        <f t="shared" si="3"/>
        <v>0</v>
      </c>
      <c r="K10" s="42"/>
      <c r="L10" s="44"/>
      <c r="M10" s="29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31" t="s">
        <v>58</v>
      </c>
      <c r="B11" s="39"/>
      <c r="C11" s="45" t="str">
        <f>IF(B11&gt;0,VLOOKUP(B11,Darbuotojai!C$67:H$86,2,FALSE),"")</f>
        <v/>
      </c>
      <c r="D11" s="35" t="s">
        <v>42</v>
      </c>
      <c r="E11" s="35">
        <f>IF(B11&gt;0,ROUND(VLOOKUP(B11,Darbuotojai!C$67:H$86,5,FALSE),2),0)</f>
        <v>0</v>
      </c>
      <c r="F11" s="40">
        <f>IF(B11&gt;0,ROUND(VLOOKUP(B11,Darbuotojai!C$67:H$86,6,FALSE),2),0)</f>
        <v>0</v>
      </c>
      <c r="G11" s="40">
        <f t="shared" si="1"/>
        <v>0</v>
      </c>
      <c r="H11" s="40"/>
      <c r="I11" s="40">
        <f t="shared" si="2"/>
        <v>0</v>
      </c>
      <c r="J11" s="40">
        <f t="shared" si="3"/>
        <v>0</v>
      </c>
      <c r="K11" s="42"/>
      <c r="L11" s="44"/>
      <c r="M11" s="2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31" t="s">
        <v>61</v>
      </c>
      <c r="B12" s="39"/>
      <c r="C12" s="45" t="str">
        <f>IF(B12&gt;0,VLOOKUP(B12,Darbuotojai!C$67:H$86,2,FALSE),"")</f>
        <v/>
      </c>
      <c r="D12" s="35" t="s">
        <v>42</v>
      </c>
      <c r="E12" s="35">
        <f>IF(B12&gt;0,ROUND(VLOOKUP(B12,Darbuotojai!C$67:H$86,5,FALSE),2),0)</f>
        <v>0</v>
      </c>
      <c r="F12" s="40">
        <f>IF(B12&gt;0,ROUND(VLOOKUP(B12,Darbuotojai!C$67:H$86,6,FALSE),2),0)</f>
        <v>0</v>
      </c>
      <c r="G12" s="40">
        <f t="shared" si="1"/>
        <v>0</v>
      </c>
      <c r="H12" s="40"/>
      <c r="I12" s="40">
        <f t="shared" si="2"/>
        <v>0</v>
      </c>
      <c r="J12" s="40">
        <f t="shared" si="3"/>
        <v>0</v>
      </c>
      <c r="K12" s="42"/>
      <c r="L12" s="44"/>
      <c r="M12" s="2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31" t="s">
        <v>64</v>
      </c>
      <c r="B13" s="39"/>
      <c r="C13" s="45" t="str">
        <f>IF(B13&gt;0,VLOOKUP(B13,Darbuotojai!C$67:H$86,2,FALSE),"")</f>
        <v/>
      </c>
      <c r="D13" s="35" t="s">
        <v>42</v>
      </c>
      <c r="E13" s="35">
        <f>IF(B13&gt;0,ROUND(VLOOKUP(B13,Darbuotojai!C$67:H$86,5,FALSE),2),0)</f>
        <v>0</v>
      </c>
      <c r="F13" s="40">
        <f>IF(B13&gt;0,ROUND(VLOOKUP(B13,Darbuotojai!C$67:H$86,6,FALSE),2),0)</f>
        <v>0</v>
      </c>
      <c r="G13" s="40">
        <f t="shared" si="1"/>
        <v>0</v>
      </c>
      <c r="H13" s="40"/>
      <c r="I13" s="40">
        <f t="shared" si="2"/>
        <v>0</v>
      </c>
      <c r="J13" s="40">
        <f t="shared" si="3"/>
        <v>0</v>
      </c>
      <c r="K13" s="42"/>
      <c r="L13" s="44"/>
      <c r="M13" s="29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31" t="s">
        <v>67</v>
      </c>
      <c r="B14" s="39"/>
      <c r="C14" s="45" t="str">
        <f>IF(B14&gt;0,VLOOKUP(B14,Darbuotojai!C$67:H$86,2,FALSE),"")</f>
        <v/>
      </c>
      <c r="D14" s="35" t="s">
        <v>42</v>
      </c>
      <c r="E14" s="35">
        <f>IF(B14&gt;0,ROUND(VLOOKUP(B14,Darbuotojai!C$67:H$86,5,FALSE),2),0)</f>
        <v>0</v>
      </c>
      <c r="F14" s="40">
        <f>IF(B14&gt;0,ROUND(VLOOKUP(B14,Darbuotojai!C$67:H$86,6,FALSE),2),0)</f>
        <v>0</v>
      </c>
      <c r="G14" s="40">
        <f t="shared" si="1"/>
        <v>0</v>
      </c>
      <c r="H14" s="40"/>
      <c r="I14" s="40">
        <f t="shared" si="2"/>
        <v>0</v>
      </c>
      <c r="J14" s="40">
        <f t="shared" si="3"/>
        <v>0</v>
      </c>
      <c r="K14" s="42"/>
      <c r="L14" s="44"/>
      <c r="M14" s="2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31" t="s">
        <v>69</v>
      </c>
      <c r="B15" s="39"/>
      <c r="C15" s="45" t="str">
        <f>IF(B15&gt;0,VLOOKUP(B15,Darbuotojai!C$67:H$86,2,FALSE),"")</f>
        <v/>
      </c>
      <c r="D15" s="35" t="s">
        <v>42</v>
      </c>
      <c r="E15" s="35">
        <f>IF(B15&gt;0,ROUND(VLOOKUP(B15,Darbuotojai!C$67:H$86,5,FALSE),2),0)</f>
        <v>0</v>
      </c>
      <c r="F15" s="40">
        <f>IF(B15&gt;0,ROUND(VLOOKUP(B15,Darbuotojai!C$67:H$86,6,FALSE),2),0)</f>
        <v>0</v>
      </c>
      <c r="G15" s="40">
        <f t="shared" si="1"/>
        <v>0</v>
      </c>
      <c r="H15" s="40"/>
      <c r="I15" s="40">
        <f t="shared" si="2"/>
        <v>0</v>
      </c>
      <c r="J15" s="40">
        <f t="shared" si="3"/>
        <v>0</v>
      </c>
      <c r="K15" s="42"/>
      <c r="L15" s="44"/>
      <c r="M15" s="2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31" t="s">
        <v>73</v>
      </c>
      <c r="B16" s="39"/>
      <c r="C16" s="45" t="str">
        <f>IF(B16&gt;0,VLOOKUP(B16,Darbuotojai!C$67:H$86,2,FALSE),"")</f>
        <v/>
      </c>
      <c r="D16" s="35" t="s">
        <v>42</v>
      </c>
      <c r="E16" s="35">
        <f>IF(B16&gt;0,ROUND(VLOOKUP(B16,Darbuotojai!C$67:H$86,5,FALSE),2),0)</f>
        <v>0</v>
      </c>
      <c r="F16" s="40">
        <f>IF(B16&gt;0,ROUND(VLOOKUP(B16,Darbuotojai!C$67:H$86,6,FALSE),2),0)</f>
        <v>0</v>
      </c>
      <c r="G16" s="40">
        <f t="shared" si="1"/>
        <v>0</v>
      </c>
      <c r="H16" s="40"/>
      <c r="I16" s="40">
        <f t="shared" si="2"/>
        <v>0</v>
      </c>
      <c r="J16" s="40">
        <f t="shared" si="3"/>
        <v>0</v>
      </c>
      <c r="K16" s="42"/>
      <c r="L16" s="44"/>
      <c r="M16" s="29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31" t="s">
        <v>76</v>
      </c>
      <c r="B17" s="39"/>
      <c r="C17" s="45" t="str">
        <f>IF(B17&gt;0,VLOOKUP(B17,Darbuotojai!C$67:H$86,2,FALSE),"")</f>
        <v/>
      </c>
      <c r="D17" s="35" t="s">
        <v>42</v>
      </c>
      <c r="E17" s="35">
        <f>IF(B17&gt;0,ROUND(VLOOKUP(B17,Darbuotojai!C$67:H$86,5,FALSE),2),0)</f>
        <v>0</v>
      </c>
      <c r="F17" s="40">
        <f>IF(B17&gt;0,ROUND(VLOOKUP(B17,Darbuotojai!C$67:H$86,6,FALSE),2),0)</f>
        <v>0</v>
      </c>
      <c r="G17" s="40">
        <f t="shared" si="1"/>
        <v>0</v>
      </c>
      <c r="H17" s="40"/>
      <c r="I17" s="40">
        <f t="shared" si="2"/>
        <v>0</v>
      </c>
      <c r="J17" s="40">
        <f t="shared" si="3"/>
        <v>0</v>
      </c>
      <c r="K17" s="42"/>
      <c r="L17" s="44"/>
      <c r="M17" s="29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31" t="s">
        <v>80</v>
      </c>
      <c r="B18" s="39"/>
      <c r="C18" s="45" t="str">
        <f>IF(B18&gt;0,VLOOKUP(B18,Darbuotojai!C$67:H$86,2,FALSE),"")</f>
        <v/>
      </c>
      <c r="D18" s="35" t="s">
        <v>42</v>
      </c>
      <c r="E18" s="35">
        <f>IF(B18&gt;0,ROUND(VLOOKUP(B18,Darbuotojai!C$67:H$86,5,FALSE),2),0)</f>
        <v>0</v>
      </c>
      <c r="F18" s="40">
        <f>IF(B18&gt;0,ROUND(VLOOKUP(B18,Darbuotojai!C$67:H$86,6,FALSE),2),0)</f>
        <v>0</v>
      </c>
      <c r="G18" s="40">
        <f t="shared" si="1"/>
        <v>0</v>
      </c>
      <c r="H18" s="40"/>
      <c r="I18" s="40">
        <f t="shared" si="2"/>
        <v>0</v>
      </c>
      <c r="J18" s="40">
        <f t="shared" si="3"/>
        <v>0</v>
      </c>
      <c r="K18" s="42"/>
      <c r="L18" s="44"/>
      <c r="M18" s="29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31" t="s">
        <v>84</v>
      </c>
      <c r="B19" s="39"/>
      <c r="C19" s="45" t="str">
        <f>IF(B19&gt;0,VLOOKUP(B19,Darbuotojai!C$67:H$86,2,FALSE),"")</f>
        <v/>
      </c>
      <c r="D19" s="35" t="s">
        <v>42</v>
      </c>
      <c r="E19" s="35">
        <f>IF(B19&gt;0,ROUND(VLOOKUP(B19,Darbuotojai!C$67:H$86,5,FALSE),2),0)</f>
        <v>0</v>
      </c>
      <c r="F19" s="40">
        <f>IF(B19&gt;0,ROUND(VLOOKUP(B19,Darbuotojai!C$67:H$86,6,FALSE),2),0)</f>
        <v>0</v>
      </c>
      <c r="G19" s="40">
        <f t="shared" si="1"/>
        <v>0</v>
      </c>
      <c r="H19" s="40"/>
      <c r="I19" s="40">
        <f t="shared" si="2"/>
        <v>0</v>
      </c>
      <c r="J19" s="40">
        <f t="shared" si="3"/>
        <v>0</v>
      </c>
      <c r="K19" s="42"/>
      <c r="L19" s="44"/>
      <c r="M19" s="29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31" t="s">
        <v>94</v>
      </c>
      <c r="B20" s="39"/>
      <c r="C20" s="45" t="str">
        <f>IF(B20&gt;0,VLOOKUP(B20,Darbuotojai!C$67:H$86,2,FALSE),"")</f>
        <v/>
      </c>
      <c r="D20" s="35" t="s">
        <v>42</v>
      </c>
      <c r="E20" s="35">
        <f>IF(B20&gt;0,ROUND(VLOOKUP(B20,Darbuotojai!C$67:H$86,5,FALSE),2),0)</f>
        <v>0</v>
      </c>
      <c r="F20" s="40">
        <f>IF(B20&gt;0,ROUND(VLOOKUP(B20,Darbuotojai!C$67:H$86,6,FALSE),2),0)</f>
        <v>0</v>
      </c>
      <c r="G20" s="40">
        <f t="shared" si="1"/>
        <v>0</v>
      </c>
      <c r="H20" s="40"/>
      <c r="I20" s="40">
        <f t="shared" si="2"/>
        <v>0</v>
      </c>
      <c r="J20" s="40">
        <f t="shared" si="3"/>
        <v>0</v>
      </c>
      <c r="K20" s="42"/>
      <c r="L20" s="44"/>
      <c r="M20" s="29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4" x14ac:dyDescent="0.3">
      <c r="A21" s="31" t="s">
        <v>98</v>
      </c>
      <c r="B21" s="39"/>
      <c r="C21" s="45" t="str">
        <f>IF(B21&gt;0,VLOOKUP(B21,Darbuotojai!C$67:H$86,2,FALSE),"")</f>
        <v/>
      </c>
      <c r="D21" s="35" t="s">
        <v>42</v>
      </c>
      <c r="E21" s="35">
        <f>IF(B21&gt;0,ROUND(VLOOKUP(B21,Darbuotojai!C$67:H$86,5,FALSE),2),0)</f>
        <v>0</v>
      </c>
      <c r="F21" s="40">
        <f>IF(B21&gt;0,ROUND(VLOOKUP(B21,Darbuotojai!C$67:H$86,6,FALSE),2),0)</f>
        <v>0</v>
      </c>
      <c r="G21" s="40">
        <f t="shared" si="1"/>
        <v>0</v>
      </c>
      <c r="H21" s="40"/>
      <c r="I21" s="40">
        <f t="shared" si="2"/>
        <v>0</v>
      </c>
      <c r="J21" s="40">
        <f t="shared" si="3"/>
        <v>0</v>
      </c>
      <c r="K21" s="42"/>
      <c r="L21" s="44"/>
      <c r="M21" s="29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4" x14ac:dyDescent="0.3">
      <c r="A22" s="31" t="s">
        <v>102</v>
      </c>
      <c r="B22" s="39"/>
      <c r="C22" s="45" t="str">
        <f>IF(B22&gt;0,VLOOKUP(B22,Darbuotojai!C$67:H$86,2,FALSE),"")</f>
        <v/>
      </c>
      <c r="D22" s="35" t="s">
        <v>42</v>
      </c>
      <c r="E22" s="35">
        <f>IF(B22&gt;0,ROUND(VLOOKUP(B22,Darbuotojai!C$67:H$86,5,FALSE),2),0)</f>
        <v>0</v>
      </c>
      <c r="F22" s="40">
        <f>IF(B22&gt;0,ROUND(VLOOKUP(B22,Darbuotojai!C$67:H$86,6,FALSE),2),0)</f>
        <v>0</v>
      </c>
      <c r="G22" s="40">
        <f t="shared" si="1"/>
        <v>0</v>
      </c>
      <c r="H22" s="40"/>
      <c r="I22" s="40">
        <f t="shared" si="2"/>
        <v>0</v>
      </c>
      <c r="J22" s="40">
        <f t="shared" si="3"/>
        <v>0</v>
      </c>
      <c r="K22" s="42"/>
      <c r="L22" s="44"/>
      <c r="M22" s="29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4" x14ac:dyDescent="0.3">
      <c r="A23" s="31" t="s">
        <v>104</v>
      </c>
      <c r="B23" s="39"/>
      <c r="C23" s="45" t="str">
        <f>IF(B23&gt;0,VLOOKUP(B23,Darbuotojai!C$67:H$86,2,FALSE),"")</f>
        <v/>
      </c>
      <c r="D23" s="35" t="s">
        <v>42</v>
      </c>
      <c r="E23" s="35">
        <f>IF(B23&gt;0,ROUND(VLOOKUP(B23,Darbuotojai!C$67:H$86,5,FALSE),2),0)</f>
        <v>0</v>
      </c>
      <c r="F23" s="40">
        <f>IF(B23&gt;0,ROUND(VLOOKUP(B23,Darbuotojai!C$67:H$86,6,FALSE),2),0)</f>
        <v>0</v>
      </c>
      <c r="G23" s="40">
        <f t="shared" si="1"/>
        <v>0</v>
      </c>
      <c r="H23" s="40"/>
      <c r="I23" s="40">
        <f t="shared" si="2"/>
        <v>0</v>
      </c>
      <c r="J23" s="40">
        <f t="shared" si="3"/>
        <v>0</v>
      </c>
      <c r="K23" s="42"/>
      <c r="L23" s="44"/>
      <c r="M23" s="29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4" x14ac:dyDescent="0.3">
      <c r="A24" s="31" t="s">
        <v>107</v>
      </c>
      <c r="B24" s="39"/>
      <c r="C24" s="45" t="str">
        <f>IF(B24&gt;0,VLOOKUP(B24,Darbuotojai!C$67:H$86,2,FALSE),"")</f>
        <v/>
      </c>
      <c r="D24" s="35" t="s">
        <v>42</v>
      </c>
      <c r="E24" s="35">
        <f>IF(B24&gt;0,ROUND(VLOOKUP(B24,Darbuotojai!C$67:H$86,5,FALSE),2),0)</f>
        <v>0</v>
      </c>
      <c r="F24" s="40">
        <f>IF(B24&gt;0,ROUND(VLOOKUP(B24,Darbuotojai!C$67:H$86,6,FALSE),2),0)</f>
        <v>0</v>
      </c>
      <c r="G24" s="40">
        <f t="shared" si="1"/>
        <v>0</v>
      </c>
      <c r="H24" s="40"/>
      <c r="I24" s="40">
        <f t="shared" si="2"/>
        <v>0</v>
      </c>
      <c r="J24" s="40">
        <f t="shared" si="3"/>
        <v>0</v>
      </c>
      <c r="K24" s="42"/>
      <c r="L24" s="44"/>
      <c r="M24" s="29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4" x14ac:dyDescent="0.3">
      <c r="A25" s="31" t="s">
        <v>109</v>
      </c>
      <c r="B25" s="39"/>
      <c r="C25" s="45" t="str">
        <f>IF(B25&gt;0,VLOOKUP(B25,Darbuotojai!C$67:H$86,2,FALSE),"")</f>
        <v/>
      </c>
      <c r="D25" s="35" t="s">
        <v>42</v>
      </c>
      <c r="E25" s="35">
        <f>IF(B25&gt;0,ROUND(VLOOKUP(B25,Darbuotojai!C$67:H$86,5,FALSE),2),0)</f>
        <v>0</v>
      </c>
      <c r="F25" s="40">
        <f>IF(B25&gt;0,ROUND(VLOOKUP(B25,Darbuotojai!C$67:H$86,6,FALSE),2),0)</f>
        <v>0</v>
      </c>
      <c r="G25" s="40">
        <f t="shared" si="1"/>
        <v>0</v>
      </c>
      <c r="H25" s="40"/>
      <c r="I25" s="40">
        <f t="shared" si="2"/>
        <v>0</v>
      </c>
      <c r="J25" s="40">
        <f t="shared" si="3"/>
        <v>0</v>
      </c>
      <c r="K25" s="42"/>
      <c r="L25" s="44"/>
      <c r="M25" s="29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1.25" customHeight="1" x14ac:dyDescent="0.3">
      <c r="A26" s="24" t="s">
        <v>112</v>
      </c>
      <c r="B26" s="217" t="s">
        <v>113</v>
      </c>
      <c r="C26" s="195"/>
      <c r="D26" s="195"/>
      <c r="E26" s="195"/>
      <c r="F26" s="199"/>
      <c r="G26" s="25">
        <f t="shared" ref="G26:J26" si="4">SUM(G27,G35,G43,G51,G59,G67,G75,G83,G91,G99,)</f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7"/>
      <c r="L26" s="65"/>
      <c r="M26" s="29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1.25" customHeight="1" x14ac:dyDescent="0.3">
      <c r="A27" s="212" t="s">
        <v>114</v>
      </c>
      <c r="B27" s="209" t="s">
        <v>155</v>
      </c>
      <c r="C27" s="66" t="s">
        <v>78</v>
      </c>
      <c r="D27" s="35" t="s">
        <v>116</v>
      </c>
      <c r="E27" s="67"/>
      <c r="F27" s="68"/>
      <c r="G27" s="69">
        <f>E27*G28</f>
        <v>0</v>
      </c>
      <c r="H27" s="69">
        <f>E27*H28</f>
        <v>0</v>
      </c>
      <c r="I27" s="69">
        <f t="shared" ref="I27:I106" si="5">ROUND((G27+H27)*$C$2,2)</f>
        <v>0</v>
      </c>
      <c r="J27" s="69">
        <f t="shared" ref="J27:J106" si="6">ROUND((G27+H27)*0.5,2)</f>
        <v>0</v>
      </c>
      <c r="K27" s="214"/>
      <c r="L27" s="70" t="s">
        <v>118</v>
      </c>
      <c r="M27" s="213"/>
      <c r="N27" s="199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1.25" customHeight="1" x14ac:dyDescent="0.3">
      <c r="A28" s="208"/>
      <c r="B28" s="210"/>
      <c r="C28" s="71" t="s">
        <v>120</v>
      </c>
      <c r="D28" s="72"/>
      <c r="E28" s="73"/>
      <c r="F28" s="74"/>
      <c r="G28" s="75">
        <f t="shared" ref="G28:H28" si="7">SUM(G29:G34)</f>
        <v>0</v>
      </c>
      <c r="H28" s="75">
        <f t="shared" si="7"/>
        <v>0</v>
      </c>
      <c r="I28" s="40">
        <f t="shared" si="5"/>
        <v>0</v>
      </c>
      <c r="J28" s="40">
        <f t="shared" si="6"/>
        <v>0</v>
      </c>
      <c r="K28" s="208"/>
      <c r="L28" s="76" t="s">
        <v>122</v>
      </c>
      <c r="M28" s="77"/>
      <c r="N28" s="3" t="s">
        <v>123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1.25" customHeight="1" x14ac:dyDescent="0.3">
      <c r="A29" s="208"/>
      <c r="B29" s="210"/>
      <c r="C29" s="78" t="s">
        <v>124</v>
      </c>
      <c r="D29" s="79" t="s">
        <v>123</v>
      </c>
      <c r="E29" s="80">
        <f>M28</f>
        <v>0</v>
      </c>
      <c r="F29" s="75">
        <f>IF(M27&gt;0,VLOOKUP(M27,'Dienpinigiai ir apgyvendinimas'!A$4:C$157,3,FALSE),0)</f>
        <v>0</v>
      </c>
      <c r="G29" s="75">
        <f>ROUND(E29*F29*M29,2)</f>
        <v>0</v>
      </c>
      <c r="H29" s="75"/>
      <c r="I29" s="40">
        <f t="shared" si="5"/>
        <v>0</v>
      </c>
      <c r="J29" s="40">
        <f t="shared" si="6"/>
        <v>0</v>
      </c>
      <c r="K29" s="208"/>
      <c r="L29" s="81" t="s">
        <v>126</v>
      </c>
      <c r="M29" s="77"/>
      <c r="N29" s="3" t="s">
        <v>127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1.25" customHeight="1" x14ac:dyDescent="0.3">
      <c r="A30" s="208"/>
      <c r="B30" s="210"/>
      <c r="C30" s="78" t="s">
        <v>128</v>
      </c>
      <c r="D30" s="79" t="s">
        <v>129</v>
      </c>
      <c r="E30" s="80">
        <f>IF(E29&gt;0,E29-1,0)</f>
        <v>0</v>
      </c>
      <c r="F30" s="75">
        <f>IF(M27&gt;0,VLOOKUP(M27,'Dienpinigiai ir apgyvendinimas'!A$4:C$157,2,FALSE),0)</f>
        <v>0</v>
      </c>
      <c r="G30" s="75">
        <f>ROUND(E30*F30*M29,2)</f>
        <v>0</v>
      </c>
      <c r="H30" s="82"/>
      <c r="I30" s="40">
        <f t="shared" si="5"/>
        <v>0</v>
      </c>
      <c r="J30" s="40">
        <f t="shared" si="6"/>
        <v>0</v>
      </c>
      <c r="K30" s="208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1.25" customHeight="1" x14ac:dyDescent="0.3">
      <c r="A31" s="208"/>
      <c r="B31" s="210"/>
      <c r="C31" s="78" t="s">
        <v>131</v>
      </c>
      <c r="D31" s="83"/>
      <c r="E31" s="84"/>
      <c r="F31" s="82"/>
      <c r="G31" s="75">
        <f t="shared" ref="G31:G34" si="8">ROUND(E31*F31,2)</f>
        <v>0</v>
      </c>
      <c r="H31" s="82"/>
      <c r="I31" s="40">
        <f t="shared" si="5"/>
        <v>0</v>
      </c>
      <c r="J31" s="40">
        <f t="shared" si="6"/>
        <v>0</v>
      </c>
      <c r="K31" s="208"/>
      <c r="L31" s="85"/>
      <c r="M31" s="29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1.25" customHeight="1" x14ac:dyDescent="0.3">
      <c r="A32" s="208"/>
      <c r="B32" s="210"/>
      <c r="C32" s="78" t="s">
        <v>133</v>
      </c>
      <c r="D32" s="83"/>
      <c r="E32" s="84"/>
      <c r="F32" s="82"/>
      <c r="G32" s="75">
        <f t="shared" si="8"/>
        <v>0</v>
      </c>
      <c r="H32" s="82"/>
      <c r="I32" s="40">
        <f t="shared" si="5"/>
        <v>0</v>
      </c>
      <c r="J32" s="40">
        <f t="shared" si="6"/>
        <v>0</v>
      </c>
      <c r="K32" s="208"/>
      <c r="L32" s="85"/>
      <c r="M32" s="2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1.25" customHeight="1" x14ac:dyDescent="0.3">
      <c r="A33" s="208"/>
      <c r="B33" s="210"/>
      <c r="C33" s="86" t="s">
        <v>135</v>
      </c>
      <c r="D33" s="83"/>
      <c r="E33" s="84"/>
      <c r="F33" s="82"/>
      <c r="G33" s="75">
        <f t="shared" si="8"/>
        <v>0</v>
      </c>
      <c r="H33" s="82"/>
      <c r="I33" s="40">
        <f t="shared" si="5"/>
        <v>0</v>
      </c>
      <c r="J33" s="40">
        <f t="shared" si="6"/>
        <v>0</v>
      </c>
      <c r="K33" s="208"/>
      <c r="L33" s="85"/>
      <c r="M33" s="29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1.25" customHeight="1" x14ac:dyDescent="0.3">
      <c r="A34" s="192"/>
      <c r="B34" s="211"/>
      <c r="C34" s="86" t="s">
        <v>135</v>
      </c>
      <c r="D34" s="83"/>
      <c r="E34" s="84"/>
      <c r="F34" s="82"/>
      <c r="G34" s="75">
        <f t="shared" si="8"/>
        <v>0</v>
      </c>
      <c r="H34" s="82"/>
      <c r="I34" s="40">
        <f t="shared" si="5"/>
        <v>0</v>
      </c>
      <c r="J34" s="40">
        <f t="shared" si="6"/>
        <v>0</v>
      </c>
      <c r="K34" s="192"/>
      <c r="L34" s="85"/>
      <c r="M34" s="29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1.25" customHeight="1" x14ac:dyDescent="0.3">
      <c r="A35" s="212" t="s">
        <v>139</v>
      </c>
      <c r="B35" s="209" t="s">
        <v>155</v>
      </c>
      <c r="C35" s="66" t="s">
        <v>78</v>
      </c>
      <c r="D35" s="35" t="s">
        <v>116</v>
      </c>
      <c r="E35" s="67"/>
      <c r="F35" s="68"/>
      <c r="G35" s="69">
        <f>E35*G36</f>
        <v>0</v>
      </c>
      <c r="H35" s="69">
        <f>E35*H36</f>
        <v>0</v>
      </c>
      <c r="I35" s="69">
        <f t="shared" si="5"/>
        <v>0</v>
      </c>
      <c r="J35" s="69">
        <f t="shared" si="6"/>
        <v>0</v>
      </c>
      <c r="K35" s="214"/>
      <c r="L35" s="70" t="s">
        <v>118</v>
      </c>
      <c r="M35" s="213"/>
      <c r="N35" s="199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1.25" customHeight="1" x14ac:dyDescent="0.3">
      <c r="A36" s="208"/>
      <c r="B36" s="210"/>
      <c r="C36" s="71" t="s">
        <v>120</v>
      </c>
      <c r="D36" s="72"/>
      <c r="E36" s="73"/>
      <c r="F36" s="74"/>
      <c r="G36" s="75">
        <f t="shared" ref="G36:H36" si="9">SUM(G37:G42)</f>
        <v>0</v>
      </c>
      <c r="H36" s="75">
        <f t="shared" si="9"/>
        <v>0</v>
      </c>
      <c r="I36" s="40">
        <f t="shared" si="5"/>
        <v>0</v>
      </c>
      <c r="J36" s="40">
        <f t="shared" si="6"/>
        <v>0</v>
      </c>
      <c r="K36" s="208"/>
      <c r="L36" s="76" t="s">
        <v>122</v>
      </c>
      <c r="M36" s="77"/>
      <c r="N36" s="3" t="s">
        <v>123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1.25" customHeight="1" x14ac:dyDescent="0.3">
      <c r="A37" s="208"/>
      <c r="B37" s="210"/>
      <c r="C37" s="78" t="s">
        <v>124</v>
      </c>
      <c r="D37" s="79" t="s">
        <v>123</v>
      </c>
      <c r="E37" s="80">
        <f>M36</f>
        <v>0</v>
      </c>
      <c r="F37" s="75">
        <f>IF(M35&gt;0,VLOOKUP(M35,'Dienpinigiai ir apgyvendinimas'!A$4:C$157,3,FALSE),0)</f>
        <v>0</v>
      </c>
      <c r="G37" s="75">
        <f>ROUND(E37*F37*M37,2)</f>
        <v>0</v>
      </c>
      <c r="H37" s="75"/>
      <c r="I37" s="40">
        <f t="shared" si="5"/>
        <v>0</v>
      </c>
      <c r="J37" s="40">
        <f t="shared" si="6"/>
        <v>0</v>
      </c>
      <c r="K37" s="208"/>
      <c r="L37" s="81" t="s">
        <v>126</v>
      </c>
      <c r="M37" s="77"/>
      <c r="N37" s="3" t="s">
        <v>127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1.25" customHeight="1" x14ac:dyDescent="0.3">
      <c r="A38" s="208"/>
      <c r="B38" s="210"/>
      <c r="C38" s="78" t="s">
        <v>128</v>
      </c>
      <c r="D38" s="79" t="s">
        <v>129</v>
      </c>
      <c r="E38" s="80">
        <f>IF(E37&gt;0,E37-1,0)</f>
        <v>0</v>
      </c>
      <c r="F38" s="75">
        <f>IF(M35&gt;0,VLOOKUP(M35,'Dienpinigiai ir apgyvendinimas'!A$4:C$157,2,FALSE),0)</f>
        <v>0</v>
      </c>
      <c r="G38" s="75">
        <f>ROUND(E38*F38*M37,2)</f>
        <v>0</v>
      </c>
      <c r="H38" s="82"/>
      <c r="I38" s="40">
        <f t="shared" si="5"/>
        <v>0</v>
      </c>
      <c r="J38" s="40">
        <f t="shared" si="6"/>
        <v>0</v>
      </c>
      <c r="K38" s="208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1.25" customHeight="1" x14ac:dyDescent="0.3">
      <c r="A39" s="208"/>
      <c r="B39" s="210"/>
      <c r="C39" s="78" t="s">
        <v>131</v>
      </c>
      <c r="D39" s="83"/>
      <c r="E39" s="84"/>
      <c r="F39" s="82"/>
      <c r="G39" s="75">
        <f t="shared" ref="G39:G42" si="10">ROUND(E39*F39,2)</f>
        <v>0</v>
      </c>
      <c r="H39" s="82"/>
      <c r="I39" s="40">
        <f t="shared" si="5"/>
        <v>0</v>
      </c>
      <c r="J39" s="40">
        <f t="shared" si="6"/>
        <v>0</v>
      </c>
      <c r="K39" s="208"/>
      <c r="L39" s="85"/>
      <c r="M39" s="29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1.25" customHeight="1" x14ac:dyDescent="0.3">
      <c r="A40" s="208"/>
      <c r="B40" s="210"/>
      <c r="C40" s="78" t="s">
        <v>133</v>
      </c>
      <c r="D40" s="83"/>
      <c r="E40" s="84"/>
      <c r="F40" s="82"/>
      <c r="G40" s="75">
        <f t="shared" si="10"/>
        <v>0</v>
      </c>
      <c r="H40" s="82"/>
      <c r="I40" s="40">
        <f t="shared" si="5"/>
        <v>0</v>
      </c>
      <c r="J40" s="40">
        <f t="shared" si="6"/>
        <v>0</v>
      </c>
      <c r="K40" s="208"/>
      <c r="L40" s="85"/>
      <c r="M40" s="2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1.25" customHeight="1" x14ac:dyDescent="0.3">
      <c r="A41" s="208"/>
      <c r="B41" s="210"/>
      <c r="C41" s="86" t="s">
        <v>135</v>
      </c>
      <c r="D41" s="83"/>
      <c r="E41" s="84"/>
      <c r="F41" s="82"/>
      <c r="G41" s="75">
        <f t="shared" si="10"/>
        <v>0</v>
      </c>
      <c r="H41" s="82"/>
      <c r="I41" s="40">
        <f t="shared" si="5"/>
        <v>0</v>
      </c>
      <c r="J41" s="40">
        <f t="shared" si="6"/>
        <v>0</v>
      </c>
      <c r="K41" s="208"/>
      <c r="L41" s="85"/>
      <c r="M41" s="2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1.25" customHeight="1" x14ac:dyDescent="0.3">
      <c r="A42" s="192"/>
      <c r="B42" s="211"/>
      <c r="C42" s="86" t="s">
        <v>135</v>
      </c>
      <c r="D42" s="83"/>
      <c r="E42" s="84"/>
      <c r="F42" s="82"/>
      <c r="G42" s="75">
        <f t="shared" si="10"/>
        <v>0</v>
      </c>
      <c r="H42" s="82"/>
      <c r="I42" s="40">
        <f t="shared" si="5"/>
        <v>0</v>
      </c>
      <c r="J42" s="40">
        <f t="shared" si="6"/>
        <v>0</v>
      </c>
      <c r="K42" s="192"/>
      <c r="L42" s="85"/>
      <c r="M42" s="2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1.25" customHeight="1" x14ac:dyDescent="0.3">
      <c r="A43" s="212" t="s">
        <v>148</v>
      </c>
      <c r="B43" s="209" t="s">
        <v>155</v>
      </c>
      <c r="C43" s="66" t="s">
        <v>78</v>
      </c>
      <c r="D43" s="35" t="s">
        <v>116</v>
      </c>
      <c r="E43" s="67"/>
      <c r="F43" s="68"/>
      <c r="G43" s="69">
        <f>E43*G44</f>
        <v>0</v>
      </c>
      <c r="H43" s="69">
        <f>E43*H44</f>
        <v>0</v>
      </c>
      <c r="I43" s="69">
        <f t="shared" si="5"/>
        <v>0</v>
      </c>
      <c r="J43" s="69">
        <f t="shared" si="6"/>
        <v>0</v>
      </c>
      <c r="K43" s="214"/>
      <c r="L43" s="70" t="s">
        <v>118</v>
      </c>
      <c r="M43" s="213"/>
      <c r="N43" s="199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1.25" customHeight="1" x14ac:dyDescent="0.3">
      <c r="A44" s="208"/>
      <c r="B44" s="210"/>
      <c r="C44" s="71" t="s">
        <v>120</v>
      </c>
      <c r="D44" s="72"/>
      <c r="E44" s="73"/>
      <c r="F44" s="74"/>
      <c r="G44" s="75">
        <f t="shared" ref="G44:H44" si="11">SUM(G45:G50)</f>
        <v>0</v>
      </c>
      <c r="H44" s="75">
        <f t="shared" si="11"/>
        <v>0</v>
      </c>
      <c r="I44" s="40">
        <f t="shared" si="5"/>
        <v>0</v>
      </c>
      <c r="J44" s="40">
        <f t="shared" si="6"/>
        <v>0</v>
      </c>
      <c r="K44" s="208"/>
      <c r="L44" s="76" t="s">
        <v>122</v>
      </c>
      <c r="M44" s="77"/>
      <c r="N44" s="3" t="s">
        <v>123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1.25" customHeight="1" x14ac:dyDescent="0.3">
      <c r="A45" s="208"/>
      <c r="B45" s="210"/>
      <c r="C45" s="78" t="s">
        <v>124</v>
      </c>
      <c r="D45" s="79" t="s">
        <v>123</v>
      </c>
      <c r="E45" s="80">
        <f>M44</f>
        <v>0</v>
      </c>
      <c r="F45" s="75">
        <f>IF(M43&gt;0,VLOOKUP(M43,'Dienpinigiai ir apgyvendinimas'!A$4:C$157,3,FALSE),0)</f>
        <v>0</v>
      </c>
      <c r="G45" s="75">
        <f>ROUND(E45*F45*M45,2)</f>
        <v>0</v>
      </c>
      <c r="H45" s="75"/>
      <c r="I45" s="40">
        <f t="shared" si="5"/>
        <v>0</v>
      </c>
      <c r="J45" s="40">
        <f t="shared" si="6"/>
        <v>0</v>
      </c>
      <c r="K45" s="208"/>
      <c r="L45" s="81" t="s">
        <v>126</v>
      </c>
      <c r="M45" s="77"/>
      <c r="N45" s="3" t="s">
        <v>127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1.25" customHeight="1" x14ac:dyDescent="0.3">
      <c r="A46" s="208"/>
      <c r="B46" s="210"/>
      <c r="C46" s="78" t="s">
        <v>128</v>
      </c>
      <c r="D46" s="79" t="s">
        <v>129</v>
      </c>
      <c r="E46" s="80">
        <f>IF(E45&gt;0,E45-1,0)</f>
        <v>0</v>
      </c>
      <c r="F46" s="75">
        <f>IF(M43&gt;0,VLOOKUP(M43,'Dienpinigiai ir apgyvendinimas'!A$4:C$157,2,FALSE),0)</f>
        <v>0</v>
      </c>
      <c r="G46" s="75">
        <f>ROUND(E46*F46*M45,2)</f>
        <v>0</v>
      </c>
      <c r="H46" s="82"/>
      <c r="I46" s="40">
        <f t="shared" si="5"/>
        <v>0</v>
      </c>
      <c r="J46" s="40">
        <f t="shared" si="6"/>
        <v>0</v>
      </c>
      <c r="K46" s="208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1.25" customHeight="1" x14ac:dyDescent="0.3">
      <c r="A47" s="208"/>
      <c r="B47" s="210"/>
      <c r="C47" s="78" t="s">
        <v>131</v>
      </c>
      <c r="D47" s="83"/>
      <c r="E47" s="84"/>
      <c r="F47" s="82"/>
      <c r="G47" s="75">
        <f t="shared" ref="G47:G50" si="12">ROUND(E47*F47,2)</f>
        <v>0</v>
      </c>
      <c r="H47" s="82"/>
      <c r="I47" s="40">
        <f t="shared" si="5"/>
        <v>0</v>
      </c>
      <c r="J47" s="40">
        <f t="shared" si="6"/>
        <v>0</v>
      </c>
      <c r="K47" s="208"/>
      <c r="L47" s="85"/>
      <c r="M47" s="2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1.25" customHeight="1" x14ac:dyDescent="0.3">
      <c r="A48" s="208"/>
      <c r="B48" s="210"/>
      <c r="C48" s="78" t="s">
        <v>133</v>
      </c>
      <c r="D48" s="83"/>
      <c r="E48" s="84"/>
      <c r="F48" s="82"/>
      <c r="G48" s="75">
        <f t="shared" si="12"/>
        <v>0</v>
      </c>
      <c r="H48" s="82"/>
      <c r="I48" s="40">
        <f t="shared" si="5"/>
        <v>0</v>
      </c>
      <c r="J48" s="40">
        <f t="shared" si="6"/>
        <v>0</v>
      </c>
      <c r="K48" s="208"/>
      <c r="L48" s="85"/>
      <c r="M48" s="2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1.25" customHeight="1" x14ac:dyDescent="0.3">
      <c r="A49" s="208"/>
      <c r="B49" s="210"/>
      <c r="C49" s="86" t="s">
        <v>135</v>
      </c>
      <c r="D49" s="83"/>
      <c r="E49" s="84"/>
      <c r="F49" s="82"/>
      <c r="G49" s="75">
        <f t="shared" si="12"/>
        <v>0</v>
      </c>
      <c r="H49" s="82"/>
      <c r="I49" s="40">
        <f t="shared" si="5"/>
        <v>0</v>
      </c>
      <c r="J49" s="40">
        <f t="shared" si="6"/>
        <v>0</v>
      </c>
      <c r="K49" s="208"/>
      <c r="L49" s="85"/>
      <c r="M49" s="2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1.25" customHeight="1" x14ac:dyDescent="0.3">
      <c r="A50" s="192"/>
      <c r="B50" s="211"/>
      <c r="C50" s="86" t="s">
        <v>135</v>
      </c>
      <c r="D50" s="83"/>
      <c r="E50" s="84"/>
      <c r="F50" s="82"/>
      <c r="G50" s="75">
        <f t="shared" si="12"/>
        <v>0</v>
      </c>
      <c r="H50" s="82"/>
      <c r="I50" s="40">
        <f t="shared" si="5"/>
        <v>0</v>
      </c>
      <c r="J50" s="40">
        <f t="shared" si="6"/>
        <v>0</v>
      </c>
      <c r="K50" s="192"/>
      <c r="L50" s="85"/>
      <c r="M50" s="2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1.25" customHeight="1" x14ac:dyDescent="0.3">
      <c r="A51" s="212" t="s">
        <v>158</v>
      </c>
      <c r="B51" s="209" t="s">
        <v>155</v>
      </c>
      <c r="C51" s="66" t="s">
        <v>78</v>
      </c>
      <c r="D51" s="35" t="s">
        <v>116</v>
      </c>
      <c r="E51" s="67"/>
      <c r="F51" s="68"/>
      <c r="G51" s="69">
        <f>E51*G52</f>
        <v>0</v>
      </c>
      <c r="H51" s="69">
        <f>E51*H52</f>
        <v>0</v>
      </c>
      <c r="I51" s="69">
        <f t="shared" si="5"/>
        <v>0</v>
      </c>
      <c r="J51" s="69">
        <f t="shared" si="6"/>
        <v>0</v>
      </c>
      <c r="K51" s="214"/>
      <c r="L51" s="70" t="s">
        <v>118</v>
      </c>
      <c r="M51" s="213"/>
      <c r="N51" s="199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1.25" customHeight="1" x14ac:dyDescent="0.3">
      <c r="A52" s="208"/>
      <c r="B52" s="210"/>
      <c r="C52" s="71" t="s">
        <v>120</v>
      </c>
      <c r="D52" s="72"/>
      <c r="E52" s="73"/>
      <c r="F52" s="74"/>
      <c r="G52" s="75">
        <f t="shared" ref="G52:H52" si="13">SUM(G53:G58)</f>
        <v>0</v>
      </c>
      <c r="H52" s="75">
        <f t="shared" si="13"/>
        <v>0</v>
      </c>
      <c r="I52" s="40">
        <f t="shared" si="5"/>
        <v>0</v>
      </c>
      <c r="J52" s="40">
        <f t="shared" si="6"/>
        <v>0</v>
      </c>
      <c r="K52" s="208"/>
      <c r="L52" s="76" t="s">
        <v>122</v>
      </c>
      <c r="M52" s="77"/>
      <c r="N52" s="3" t="s">
        <v>123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1.25" customHeight="1" x14ac:dyDescent="0.3">
      <c r="A53" s="208"/>
      <c r="B53" s="210"/>
      <c r="C53" s="78" t="s">
        <v>124</v>
      </c>
      <c r="D53" s="79" t="s">
        <v>123</v>
      </c>
      <c r="E53" s="80">
        <f>M52</f>
        <v>0</v>
      </c>
      <c r="F53" s="75">
        <f>IF(M51&gt;0,VLOOKUP(M51,'Dienpinigiai ir apgyvendinimas'!A$4:C$157,3,FALSE),0)</f>
        <v>0</v>
      </c>
      <c r="G53" s="75">
        <f>ROUND(E53*F53*M53,2)</f>
        <v>0</v>
      </c>
      <c r="H53" s="75"/>
      <c r="I53" s="40">
        <f t="shared" si="5"/>
        <v>0</v>
      </c>
      <c r="J53" s="40">
        <f t="shared" si="6"/>
        <v>0</v>
      </c>
      <c r="K53" s="208"/>
      <c r="L53" s="81" t="s">
        <v>126</v>
      </c>
      <c r="M53" s="77"/>
      <c r="N53" s="3" t="s">
        <v>127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1.25" customHeight="1" x14ac:dyDescent="0.3">
      <c r="A54" s="208"/>
      <c r="B54" s="210"/>
      <c r="C54" s="78" t="s">
        <v>128</v>
      </c>
      <c r="D54" s="79" t="s">
        <v>129</v>
      </c>
      <c r="E54" s="80">
        <f>IF(E53&gt;0,E53-1,0)</f>
        <v>0</v>
      </c>
      <c r="F54" s="75">
        <f>IF(M51&gt;0,VLOOKUP(M51,'Dienpinigiai ir apgyvendinimas'!A$4:C$157,2,FALSE),0)</f>
        <v>0</v>
      </c>
      <c r="G54" s="75">
        <f>ROUND(E54*F54*M53,2)</f>
        <v>0</v>
      </c>
      <c r="H54" s="82"/>
      <c r="I54" s="40">
        <f t="shared" si="5"/>
        <v>0</v>
      </c>
      <c r="J54" s="40">
        <f t="shared" si="6"/>
        <v>0</v>
      </c>
      <c r="K54" s="208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1.25" customHeight="1" x14ac:dyDescent="0.3">
      <c r="A55" s="208"/>
      <c r="B55" s="210"/>
      <c r="C55" s="78" t="s">
        <v>131</v>
      </c>
      <c r="D55" s="83"/>
      <c r="E55" s="84"/>
      <c r="F55" s="82"/>
      <c r="G55" s="75">
        <f t="shared" ref="G55:G58" si="14">ROUND(E55*F55,2)</f>
        <v>0</v>
      </c>
      <c r="H55" s="82"/>
      <c r="I55" s="40">
        <f t="shared" si="5"/>
        <v>0</v>
      </c>
      <c r="J55" s="40">
        <f t="shared" si="6"/>
        <v>0</v>
      </c>
      <c r="K55" s="208"/>
      <c r="L55" s="85"/>
      <c r="M55" s="2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1.25" customHeight="1" x14ac:dyDescent="0.3">
      <c r="A56" s="208"/>
      <c r="B56" s="210"/>
      <c r="C56" s="78" t="s">
        <v>133</v>
      </c>
      <c r="D56" s="83"/>
      <c r="E56" s="84"/>
      <c r="F56" s="82"/>
      <c r="G56" s="75">
        <f t="shared" si="14"/>
        <v>0</v>
      </c>
      <c r="H56" s="82"/>
      <c r="I56" s="40">
        <f t="shared" si="5"/>
        <v>0</v>
      </c>
      <c r="J56" s="40">
        <f t="shared" si="6"/>
        <v>0</v>
      </c>
      <c r="K56" s="208"/>
      <c r="L56" s="85"/>
      <c r="M56" s="2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1.25" customHeight="1" x14ac:dyDescent="0.3">
      <c r="A57" s="208"/>
      <c r="B57" s="210"/>
      <c r="C57" s="86" t="s">
        <v>135</v>
      </c>
      <c r="D57" s="83"/>
      <c r="E57" s="84"/>
      <c r="F57" s="82"/>
      <c r="G57" s="75">
        <f t="shared" si="14"/>
        <v>0</v>
      </c>
      <c r="H57" s="82"/>
      <c r="I57" s="40">
        <f t="shared" si="5"/>
        <v>0</v>
      </c>
      <c r="J57" s="40">
        <f t="shared" si="6"/>
        <v>0</v>
      </c>
      <c r="K57" s="208"/>
      <c r="L57" s="85"/>
      <c r="M57" s="2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1.25" customHeight="1" x14ac:dyDescent="0.3">
      <c r="A58" s="192"/>
      <c r="B58" s="211"/>
      <c r="C58" s="86" t="s">
        <v>135</v>
      </c>
      <c r="D58" s="83"/>
      <c r="E58" s="84"/>
      <c r="F58" s="82"/>
      <c r="G58" s="75">
        <f t="shared" si="14"/>
        <v>0</v>
      </c>
      <c r="H58" s="82"/>
      <c r="I58" s="40">
        <f t="shared" si="5"/>
        <v>0</v>
      </c>
      <c r="J58" s="40">
        <f t="shared" si="6"/>
        <v>0</v>
      </c>
      <c r="K58" s="192"/>
      <c r="L58" s="85"/>
      <c r="M58" s="2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1.25" customHeight="1" x14ac:dyDescent="0.3">
      <c r="A59" s="212" t="s">
        <v>169</v>
      </c>
      <c r="B59" s="209" t="s">
        <v>155</v>
      </c>
      <c r="C59" s="66" t="s">
        <v>78</v>
      </c>
      <c r="D59" s="35" t="s">
        <v>116</v>
      </c>
      <c r="E59" s="67"/>
      <c r="F59" s="68"/>
      <c r="G59" s="69">
        <f>E59*G60</f>
        <v>0</v>
      </c>
      <c r="H59" s="69">
        <f>E59*H60</f>
        <v>0</v>
      </c>
      <c r="I59" s="69">
        <f t="shared" si="5"/>
        <v>0</v>
      </c>
      <c r="J59" s="69">
        <f t="shared" si="6"/>
        <v>0</v>
      </c>
      <c r="K59" s="214"/>
      <c r="L59" s="70" t="s">
        <v>118</v>
      </c>
      <c r="M59" s="213"/>
      <c r="N59" s="199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1.25" customHeight="1" x14ac:dyDescent="0.3">
      <c r="A60" s="208"/>
      <c r="B60" s="210"/>
      <c r="C60" s="71" t="s">
        <v>120</v>
      </c>
      <c r="D60" s="72"/>
      <c r="E60" s="73"/>
      <c r="F60" s="74"/>
      <c r="G60" s="75">
        <f t="shared" ref="G60:H60" si="15">SUM(G61:G66)</f>
        <v>0</v>
      </c>
      <c r="H60" s="75">
        <f t="shared" si="15"/>
        <v>0</v>
      </c>
      <c r="I60" s="40">
        <f t="shared" si="5"/>
        <v>0</v>
      </c>
      <c r="J60" s="40">
        <f t="shared" si="6"/>
        <v>0</v>
      </c>
      <c r="K60" s="208"/>
      <c r="L60" s="76" t="s">
        <v>122</v>
      </c>
      <c r="M60" s="77"/>
      <c r="N60" s="3" t="s">
        <v>123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1.25" customHeight="1" x14ac:dyDescent="0.3">
      <c r="A61" s="208"/>
      <c r="B61" s="210"/>
      <c r="C61" s="78" t="s">
        <v>124</v>
      </c>
      <c r="D61" s="79" t="s">
        <v>123</v>
      </c>
      <c r="E61" s="80">
        <f>M60</f>
        <v>0</v>
      </c>
      <c r="F61" s="75">
        <f>IF(M59&gt;0,VLOOKUP(M59,'Dienpinigiai ir apgyvendinimas'!A$4:C$157,3,FALSE),0)</f>
        <v>0</v>
      </c>
      <c r="G61" s="75">
        <f>ROUND(E61*F61*M61,2)</f>
        <v>0</v>
      </c>
      <c r="H61" s="75"/>
      <c r="I61" s="40">
        <f t="shared" si="5"/>
        <v>0</v>
      </c>
      <c r="J61" s="40">
        <f t="shared" si="6"/>
        <v>0</v>
      </c>
      <c r="K61" s="208"/>
      <c r="L61" s="81" t="s">
        <v>126</v>
      </c>
      <c r="M61" s="77"/>
      <c r="N61" s="3" t="s">
        <v>127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1.25" customHeight="1" x14ac:dyDescent="0.3">
      <c r="A62" s="208"/>
      <c r="B62" s="210"/>
      <c r="C62" s="78" t="s">
        <v>128</v>
      </c>
      <c r="D62" s="79" t="s">
        <v>129</v>
      </c>
      <c r="E62" s="80">
        <f>IF(E61&gt;0,E61-1,0)</f>
        <v>0</v>
      </c>
      <c r="F62" s="75">
        <f>IF(M59&gt;0,VLOOKUP(M59,'Dienpinigiai ir apgyvendinimas'!A$4:C$157,2,FALSE),0)</f>
        <v>0</v>
      </c>
      <c r="G62" s="75">
        <f>ROUND(E62*F62*M61,2)</f>
        <v>0</v>
      </c>
      <c r="H62" s="82"/>
      <c r="I62" s="40">
        <f t="shared" si="5"/>
        <v>0</v>
      </c>
      <c r="J62" s="40">
        <f t="shared" si="6"/>
        <v>0</v>
      </c>
      <c r="K62" s="208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1.25" customHeight="1" x14ac:dyDescent="0.3">
      <c r="A63" s="208"/>
      <c r="B63" s="210"/>
      <c r="C63" s="78" t="s">
        <v>131</v>
      </c>
      <c r="D63" s="83"/>
      <c r="E63" s="84"/>
      <c r="F63" s="82"/>
      <c r="G63" s="75">
        <f t="shared" ref="G63:G66" si="16">ROUND(E63*F63,2)</f>
        <v>0</v>
      </c>
      <c r="H63" s="82"/>
      <c r="I63" s="40">
        <f t="shared" si="5"/>
        <v>0</v>
      </c>
      <c r="J63" s="40">
        <f t="shared" si="6"/>
        <v>0</v>
      </c>
      <c r="K63" s="208"/>
      <c r="L63" s="85"/>
      <c r="M63" s="2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1.25" customHeight="1" x14ac:dyDescent="0.3">
      <c r="A64" s="208"/>
      <c r="B64" s="210"/>
      <c r="C64" s="78" t="s">
        <v>133</v>
      </c>
      <c r="D64" s="83"/>
      <c r="E64" s="84"/>
      <c r="F64" s="82"/>
      <c r="G64" s="75">
        <f t="shared" si="16"/>
        <v>0</v>
      </c>
      <c r="H64" s="82"/>
      <c r="I64" s="40">
        <f t="shared" si="5"/>
        <v>0</v>
      </c>
      <c r="J64" s="40">
        <f t="shared" si="6"/>
        <v>0</v>
      </c>
      <c r="K64" s="208"/>
      <c r="L64" s="85"/>
      <c r="M64" s="2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1.25" customHeight="1" x14ac:dyDescent="0.3">
      <c r="A65" s="208"/>
      <c r="B65" s="210"/>
      <c r="C65" s="86" t="s">
        <v>135</v>
      </c>
      <c r="D65" s="83"/>
      <c r="E65" s="84"/>
      <c r="F65" s="82"/>
      <c r="G65" s="75">
        <f t="shared" si="16"/>
        <v>0</v>
      </c>
      <c r="H65" s="82"/>
      <c r="I65" s="40">
        <f t="shared" si="5"/>
        <v>0</v>
      </c>
      <c r="J65" s="40">
        <f t="shared" si="6"/>
        <v>0</v>
      </c>
      <c r="K65" s="208"/>
      <c r="L65" s="85"/>
      <c r="M65" s="2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1.25" customHeight="1" x14ac:dyDescent="0.3">
      <c r="A66" s="192"/>
      <c r="B66" s="211"/>
      <c r="C66" s="86" t="s">
        <v>135</v>
      </c>
      <c r="D66" s="83"/>
      <c r="E66" s="84"/>
      <c r="F66" s="82"/>
      <c r="G66" s="75">
        <f t="shared" si="16"/>
        <v>0</v>
      </c>
      <c r="H66" s="82"/>
      <c r="I66" s="40">
        <f t="shared" si="5"/>
        <v>0</v>
      </c>
      <c r="J66" s="40">
        <f t="shared" si="6"/>
        <v>0</v>
      </c>
      <c r="K66" s="192"/>
      <c r="L66" s="85"/>
      <c r="M66" s="2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1.25" customHeight="1" x14ac:dyDescent="0.3">
      <c r="A67" s="212" t="s">
        <v>181</v>
      </c>
      <c r="B67" s="209" t="s">
        <v>155</v>
      </c>
      <c r="C67" s="66" t="s">
        <v>78</v>
      </c>
      <c r="D67" s="35" t="s">
        <v>116</v>
      </c>
      <c r="E67" s="67"/>
      <c r="F67" s="68"/>
      <c r="G67" s="69">
        <f>E67*G68</f>
        <v>0</v>
      </c>
      <c r="H67" s="69">
        <f>E67*H68</f>
        <v>0</v>
      </c>
      <c r="I67" s="69">
        <f t="shared" si="5"/>
        <v>0</v>
      </c>
      <c r="J67" s="69">
        <f t="shared" si="6"/>
        <v>0</v>
      </c>
      <c r="K67" s="214"/>
      <c r="L67" s="70" t="s">
        <v>118</v>
      </c>
      <c r="M67" s="213"/>
      <c r="N67" s="199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1.25" customHeight="1" x14ac:dyDescent="0.3">
      <c r="A68" s="208"/>
      <c r="B68" s="210"/>
      <c r="C68" s="71" t="s">
        <v>120</v>
      </c>
      <c r="D68" s="72"/>
      <c r="E68" s="73"/>
      <c r="F68" s="74"/>
      <c r="G68" s="75">
        <f t="shared" ref="G68:H68" si="17">SUM(G69:G74)</f>
        <v>0</v>
      </c>
      <c r="H68" s="75">
        <f t="shared" si="17"/>
        <v>0</v>
      </c>
      <c r="I68" s="40">
        <f t="shared" si="5"/>
        <v>0</v>
      </c>
      <c r="J68" s="40">
        <f t="shared" si="6"/>
        <v>0</v>
      </c>
      <c r="K68" s="208"/>
      <c r="L68" s="76" t="s">
        <v>122</v>
      </c>
      <c r="M68" s="77"/>
      <c r="N68" s="3" t="s">
        <v>123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1.25" customHeight="1" x14ac:dyDescent="0.3">
      <c r="A69" s="208"/>
      <c r="B69" s="210"/>
      <c r="C69" s="78" t="s">
        <v>124</v>
      </c>
      <c r="D69" s="79" t="s">
        <v>123</v>
      </c>
      <c r="E69" s="80">
        <f>M68</f>
        <v>0</v>
      </c>
      <c r="F69" s="75">
        <f>IF(M67&gt;0,VLOOKUP(M67,'Dienpinigiai ir apgyvendinimas'!A$4:C$157,3,FALSE),0)</f>
        <v>0</v>
      </c>
      <c r="G69" s="75">
        <f>ROUND(E69*F69*M69,2)</f>
        <v>0</v>
      </c>
      <c r="H69" s="75"/>
      <c r="I69" s="40">
        <f t="shared" si="5"/>
        <v>0</v>
      </c>
      <c r="J69" s="40">
        <f t="shared" si="6"/>
        <v>0</v>
      </c>
      <c r="K69" s="208"/>
      <c r="L69" s="81" t="s">
        <v>126</v>
      </c>
      <c r="M69" s="77"/>
      <c r="N69" s="3" t="s">
        <v>127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1.25" customHeight="1" x14ac:dyDescent="0.3">
      <c r="A70" s="208"/>
      <c r="B70" s="210"/>
      <c r="C70" s="78" t="s">
        <v>128</v>
      </c>
      <c r="D70" s="79" t="s">
        <v>129</v>
      </c>
      <c r="E70" s="80">
        <f>IF(E69&gt;0,E69-1,0)</f>
        <v>0</v>
      </c>
      <c r="F70" s="75">
        <f>IF(M67&gt;0,VLOOKUP(M67,'Dienpinigiai ir apgyvendinimas'!A$4:C$157,2,FALSE),0)</f>
        <v>0</v>
      </c>
      <c r="G70" s="75">
        <f>ROUND(E70*F70*M69,2)</f>
        <v>0</v>
      </c>
      <c r="H70" s="82"/>
      <c r="I70" s="40">
        <f t="shared" si="5"/>
        <v>0</v>
      </c>
      <c r="J70" s="40">
        <f t="shared" si="6"/>
        <v>0</v>
      </c>
      <c r="K70" s="208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1.25" customHeight="1" x14ac:dyDescent="0.3">
      <c r="A71" s="208"/>
      <c r="B71" s="210"/>
      <c r="C71" s="78" t="s">
        <v>131</v>
      </c>
      <c r="D71" s="83"/>
      <c r="E71" s="84"/>
      <c r="F71" s="82"/>
      <c r="G71" s="75">
        <f t="shared" ref="G71:G74" si="18">ROUND(E71*F71,2)</f>
        <v>0</v>
      </c>
      <c r="H71" s="82"/>
      <c r="I71" s="40">
        <f t="shared" si="5"/>
        <v>0</v>
      </c>
      <c r="J71" s="40">
        <f t="shared" si="6"/>
        <v>0</v>
      </c>
      <c r="K71" s="208"/>
      <c r="L71" s="85"/>
      <c r="M71" s="2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1.25" customHeight="1" x14ac:dyDescent="0.3">
      <c r="A72" s="208"/>
      <c r="B72" s="210"/>
      <c r="C72" s="78" t="s">
        <v>133</v>
      </c>
      <c r="D72" s="83"/>
      <c r="E72" s="84"/>
      <c r="F72" s="82"/>
      <c r="G72" s="75">
        <f t="shared" si="18"/>
        <v>0</v>
      </c>
      <c r="H72" s="82"/>
      <c r="I72" s="40">
        <f t="shared" si="5"/>
        <v>0</v>
      </c>
      <c r="J72" s="40">
        <f t="shared" si="6"/>
        <v>0</v>
      </c>
      <c r="K72" s="208"/>
      <c r="L72" s="85"/>
      <c r="M72" s="2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1.25" customHeight="1" x14ac:dyDescent="0.3">
      <c r="A73" s="208"/>
      <c r="B73" s="210"/>
      <c r="C73" s="86" t="s">
        <v>135</v>
      </c>
      <c r="D73" s="83"/>
      <c r="E73" s="84"/>
      <c r="F73" s="82"/>
      <c r="G73" s="75">
        <f t="shared" si="18"/>
        <v>0</v>
      </c>
      <c r="H73" s="82"/>
      <c r="I73" s="40">
        <f t="shared" si="5"/>
        <v>0</v>
      </c>
      <c r="J73" s="40">
        <f t="shared" si="6"/>
        <v>0</v>
      </c>
      <c r="K73" s="208"/>
      <c r="L73" s="85"/>
      <c r="M73" s="2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1.25" customHeight="1" x14ac:dyDescent="0.3">
      <c r="A74" s="192"/>
      <c r="B74" s="211"/>
      <c r="C74" s="86" t="s">
        <v>135</v>
      </c>
      <c r="D74" s="83"/>
      <c r="E74" s="84"/>
      <c r="F74" s="82"/>
      <c r="G74" s="75">
        <f t="shared" si="18"/>
        <v>0</v>
      </c>
      <c r="H74" s="82"/>
      <c r="I74" s="40">
        <f t="shared" si="5"/>
        <v>0</v>
      </c>
      <c r="J74" s="40">
        <f t="shared" si="6"/>
        <v>0</v>
      </c>
      <c r="K74" s="192"/>
      <c r="L74" s="85"/>
      <c r="M74" s="2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1.25" customHeight="1" x14ac:dyDescent="0.3">
      <c r="A75" s="212" t="s">
        <v>195</v>
      </c>
      <c r="B75" s="209" t="s">
        <v>155</v>
      </c>
      <c r="C75" s="66" t="s">
        <v>78</v>
      </c>
      <c r="D75" s="35" t="s">
        <v>116</v>
      </c>
      <c r="E75" s="67"/>
      <c r="F75" s="68"/>
      <c r="G75" s="69">
        <f>E75*G76</f>
        <v>0</v>
      </c>
      <c r="H75" s="69">
        <f>E75*H76</f>
        <v>0</v>
      </c>
      <c r="I75" s="69">
        <f t="shared" si="5"/>
        <v>0</v>
      </c>
      <c r="J75" s="69">
        <f t="shared" si="6"/>
        <v>0</v>
      </c>
      <c r="K75" s="214"/>
      <c r="L75" s="70" t="s">
        <v>118</v>
      </c>
      <c r="M75" s="213"/>
      <c r="N75" s="199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1.25" customHeight="1" x14ac:dyDescent="0.3">
      <c r="A76" s="208"/>
      <c r="B76" s="210"/>
      <c r="C76" s="71" t="s">
        <v>120</v>
      </c>
      <c r="D76" s="72"/>
      <c r="E76" s="73"/>
      <c r="F76" s="74"/>
      <c r="G76" s="75">
        <f t="shared" ref="G76:H76" si="19">SUM(G77:G82)</f>
        <v>0</v>
      </c>
      <c r="H76" s="75">
        <f t="shared" si="19"/>
        <v>0</v>
      </c>
      <c r="I76" s="40">
        <f t="shared" si="5"/>
        <v>0</v>
      </c>
      <c r="J76" s="40">
        <f t="shared" si="6"/>
        <v>0</v>
      </c>
      <c r="K76" s="208"/>
      <c r="L76" s="76" t="s">
        <v>122</v>
      </c>
      <c r="M76" s="77"/>
      <c r="N76" s="3" t="s">
        <v>123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1.25" customHeight="1" x14ac:dyDescent="0.3">
      <c r="A77" s="208"/>
      <c r="B77" s="210"/>
      <c r="C77" s="78" t="s">
        <v>124</v>
      </c>
      <c r="D77" s="79" t="s">
        <v>123</v>
      </c>
      <c r="E77" s="80">
        <f>M76</f>
        <v>0</v>
      </c>
      <c r="F77" s="75">
        <f>IF(M75&gt;0,VLOOKUP(M75,'Dienpinigiai ir apgyvendinimas'!A$4:C$157,3,FALSE),0)</f>
        <v>0</v>
      </c>
      <c r="G77" s="75">
        <f>ROUND(E77*F77*M77,2)</f>
        <v>0</v>
      </c>
      <c r="H77" s="75"/>
      <c r="I77" s="40">
        <f t="shared" si="5"/>
        <v>0</v>
      </c>
      <c r="J77" s="40">
        <f t="shared" si="6"/>
        <v>0</v>
      </c>
      <c r="K77" s="208"/>
      <c r="L77" s="81" t="s">
        <v>126</v>
      </c>
      <c r="M77" s="77"/>
      <c r="N77" s="3" t="s">
        <v>127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1.25" customHeight="1" x14ac:dyDescent="0.3">
      <c r="A78" s="208"/>
      <c r="B78" s="210"/>
      <c r="C78" s="78" t="s">
        <v>128</v>
      </c>
      <c r="D78" s="79" t="s">
        <v>129</v>
      </c>
      <c r="E78" s="80">
        <f>IF(E77&gt;0,E77-1,0)</f>
        <v>0</v>
      </c>
      <c r="F78" s="75">
        <f>IF(M75&gt;0,VLOOKUP(M75,'Dienpinigiai ir apgyvendinimas'!A$4:C$157,2,FALSE),0)</f>
        <v>0</v>
      </c>
      <c r="G78" s="75">
        <f>ROUND(E78*F78*M77,2)</f>
        <v>0</v>
      </c>
      <c r="H78" s="82"/>
      <c r="I78" s="40">
        <f t="shared" si="5"/>
        <v>0</v>
      </c>
      <c r="J78" s="40">
        <f t="shared" si="6"/>
        <v>0</v>
      </c>
      <c r="K78" s="208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1.25" customHeight="1" x14ac:dyDescent="0.3">
      <c r="A79" s="208"/>
      <c r="B79" s="210"/>
      <c r="C79" s="78" t="s">
        <v>131</v>
      </c>
      <c r="D79" s="83"/>
      <c r="E79" s="84"/>
      <c r="F79" s="82"/>
      <c r="G79" s="75">
        <f t="shared" ref="G79:G82" si="20">ROUND(E79*F79,2)</f>
        <v>0</v>
      </c>
      <c r="H79" s="82"/>
      <c r="I79" s="40">
        <f t="shared" si="5"/>
        <v>0</v>
      </c>
      <c r="J79" s="40">
        <f t="shared" si="6"/>
        <v>0</v>
      </c>
      <c r="K79" s="208"/>
      <c r="L79" s="85"/>
      <c r="M79" s="2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1.25" customHeight="1" x14ac:dyDescent="0.3">
      <c r="A80" s="208"/>
      <c r="B80" s="210"/>
      <c r="C80" s="78" t="s">
        <v>133</v>
      </c>
      <c r="D80" s="83"/>
      <c r="E80" s="84"/>
      <c r="F80" s="82"/>
      <c r="G80" s="75">
        <f t="shared" si="20"/>
        <v>0</v>
      </c>
      <c r="H80" s="82"/>
      <c r="I80" s="40">
        <f t="shared" si="5"/>
        <v>0</v>
      </c>
      <c r="J80" s="40">
        <f t="shared" si="6"/>
        <v>0</v>
      </c>
      <c r="K80" s="208"/>
      <c r="L80" s="85"/>
      <c r="M80" s="2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1.25" customHeight="1" x14ac:dyDescent="0.3">
      <c r="A81" s="208"/>
      <c r="B81" s="210"/>
      <c r="C81" s="86" t="s">
        <v>135</v>
      </c>
      <c r="D81" s="83"/>
      <c r="E81" s="84"/>
      <c r="F81" s="82"/>
      <c r="G81" s="75">
        <f t="shared" si="20"/>
        <v>0</v>
      </c>
      <c r="H81" s="82"/>
      <c r="I81" s="40">
        <f t="shared" si="5"/>
        <v>0</v>
      </c>
      <c r="J81" s="40">
        <f t="shared" si="6"/>
        <v>0</v>
      </c>
      <c r="K81" s="208"/>
      <c r="L81" s="85"/>
      <c r="M81" s="2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1.25" customHeight="1" x14ac:dyDescent="0.3">
      <c r="A82" s="192"/>
      <c r="B82" s="211"/>
      <c r="C82" s="86" t="s">
        <v>135</v>
      </c>
      <c r="D82" s="83"/>
      <c r="E82" s="84"/>
      <c r="F82" s="82"/>
      <c r="G82" s="75">
        <f t="shared" si="20"/>
        <v>0</v>
      </c>
      <c r="H82" s="82"/>
      <c r="I82" s="40">
        <f t="shared" si="5"/>
        <v>0</v>
      </c>
      <c r="J82" s="40">
        <f t="shared" si="6"/>
        <v>0</v>
      </c>
      <c r="K82" s="192"/>
      <c r="L82" s="85"/>
      <c r="M82" s="2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1.25" customHeight="1" x14ac:dyDescent="0.3">
      <c r="A83" s="212" t="s">
        <v>211</v>
      </c>
      <c r="B83" s="209" t="s">
        <v>155</v>
      </c>
      <c r="C83" s="66" t="s">
        <v>78</v>
      </c>
      <c r="D83" s="35" t="s">
        <v>116</v>
      </c>
      <c r="E83" s="67"/>
      <c r="F83" s="68"/>
      <c r="G83" s="69">
        <f>E83*G84</f>
        <v>0</v>
      </c>
      <c r="H83" s="69">
        <f>E83*H84</f>
        <v>0</v>
      </c>
      <c r="I83" s="69">
        <f t="shared" si="5"/>
        <v>0</v>
      </c>
      <c r="J83" s="69">
        <f t="shared" si="6"/>
        <v>0</v>
      </c>
      <c r="K83" s="214"/>
      <c r="L83" s="70" t="s">
        <v>118</v>
      </c>
      <c r="M83" s="213"/>
      <c r="N83" s="199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1.25" customHeight="1" x14ac:dyDescent="0.3">
      <c r="A84" s="208"/>
      <c r="B84" s="210"/>
      <c r="C84" s="71" t="s">
        <v>120</v>
      </c>
      <c r="D84" s="72"/>
      <c r="E84" s="73"/>
      <c r="F84" s="74"/>
      <c r="G84" s="75">
        <f t="shared" ref="G84:H84" si="21">SUM(G85:G90)</f>
        <v>0</v>
      </c>
      <c r="H84" s="75">
        <f t="shared" si="21"/>
        <v>0</v>
      </c>
      <c r="I84" s="40">
        <f t="shared" si="5"/>
        <v>0</v>
      </c>
      <c r="J84" s="40">
        <f t="shared" si="6"/>
        <v>0</v>
      </c>
      <c r="K84" s="208"/>
      <c r="L84" s="76" t="s">
        <v>122</v>
      </c>
      <c r="M84" s="77"/>
      <c r="N84" s="3" t="s">
        <v>123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1.25" customHeight="1" x14ac:dyDescent="0.3">
      <c r="A85" s="208"/>
      <c r="B85" s="210"/>
      <c r="C85" s="78" t="s">
        <v>124</v>
      </c>
      <c r="D85" s="79" t="s">
        <v>123</v>
      </c>
      <c r="E85" s="80">
        <f>M84</f>
        <v>0</v>
      </c>
      <c r="F85" s="75">
        <f>IF(M83&gt;0,VLOOKUP(M83,'Dienpinigiai ir apgyvendinimas'!A$4:C$157,3,FALSE),0)</f>
        <v>0</v>
      </c>
      <c r="G85" s="75">
        <f>ROUND(E85*F85*M85,2)</f>
        <v>0</v>
      </c>
      <c r="H85" s="75"/>
      <c r="I85" s="40">
        <f t="shared" si="5"/>
        <v>0</v>
      </c>
      <c r="J85" s="40">
        <f t="shared" si="6"/>
        <v>0</v>
      </c>
      <c r="K85" s="208"/>
      <c r="L85" s="81" t="s">
        <v>126</v>
      </c>
      <c r="M85" s="77"/>
      <c r="N85" s="3" t="s">
        <v>127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1.25" customHeight="1" x14ac:dyDescent="0.3">
      <c r="A86" s="208"/>
      <c r="B86" s="210"/>
      <c r="C86" s="78" t="s">
        <v>128</v>
      </c>
      <c r="D86" s="79" t="s">
        <v>129</v>
      </c>
      <c r="E86" s="80">
        <f>IF(E85&gt;0,E85-1,0)</f>
        <v>0</v>
      </c>
      <c r="F86" s="75">
        <f>IF(M83&gt;0,VLOOKUP(M83,'Dienpinigiai ir apgyvendinimas'!A$4:C$157,2,FALSE),0)</f>
        <v>0</v>
      </c>
      <c r="G86" s="75">
        <f>ROUND(E86*F86*M85,2)</f>
        <v>0</v>
      </c>
      <c r="H86" s="82"/>
      <c r="I86" s="40">
        <f t="shared" si="5"/>
        <v>0</v>
      </c>
      <c r="J86" s="40">
        <f t="shared" si="6"/>
        <v>0</v>
      </c>
      <c r="K86" s="208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1.25" customHeight="1" x14ac:dyDescent="0.3">
      <c r="A87" s="208"/>
      <c r="B87" s="210"/>
      <c r="C87" s="78" t="s">
        <v>131</v>
      </c>
      <c r="D87" s="83"/>
      <c r="E87" s="84"/>
      <c r="F87" s="82"/>
      <c r="G87" s="75">
        <f t="shared" ref="G87:G90" si="22">ROUND(E87*F87,2)</f>
        <v>0</v>
      </c>
      <c r="H87" s="82"/>
      <c r="I87" s="40">
        <f t="shared" si="5"/>
        <v>0</v>
      </c>
      <c r="J87" s="40">
        <f t="shared" si="6"/>
        <v>0</v>
      </c>
      <c r="K87" s="208"/>
      <c r="L87" s="85"/>
      <c r="M87" s="2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1.25" customHeight="1" x14ac:dyDescent="0.3">
      <c r="A88" s="208"/>
      <c r="B88" s="210"/>
      <c r="C88" s="78" t="s">
        <v>133</v>
      </c>
      <c r="D88" s="83"/>
      <c r="E88" s="84"/>
      <c r="F88" s="82"/>
      <c r="G88" s="75">
        <f t="shared" si="22"/>
        <v>0</v>
      </c>
      <c r="H88" s="82"/>
      <c r="I88" s="40">
        <f t="shared" si="5"/>
        <v>0</v>
      </c>
      <c r="J88" s="40">
        <f t="shared" si="6"/>
        <v>0</v>
      </c>
      <c r="K88" s="208"/>
      <c r="L88" s="85"/>
      <c r="M88" s="2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1.25" customHeight="1" x14ac:dyDescent="0.3">
      <c r="A89" s="208"/>
      <c r="B89" s="210"/>
      <c r="C89" s="86" t="s">
        <v>135</v>
      </c>
      <c r="D89" s="83"/>
      <c r="E89" s="84"/>
      <c r="F89" s="82"/>
      <c r="G89" s="75">
        <f t="shared" si="22"/>
        <v>0</v>
      </c>
      <c r="H89" s="82"/>
      <c r="I89" s="40">
        <f t="shared" si="5"/>
        <v>0</v>
      </c>
      <c r="J89" s="40">
        <f t="shared" si="6"/>
        <v>0</v>
      </c>
      <c r="K89" s="208"/>
      <c r="L89" s="85"/>
      <c r="M89" s="2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1.25" customHeight="1" x14ac:dyDescent="0.3">
      <c r="A90" s="192"/>
      <c r="B90" s="211"/>
      <c r="C90" s="86" t="s">
        <v>135</v>
      </c>
      <c r="D90" s="83"/>
      <c r="E90" s="84"/>
      <c r="F90" s="82"/>
      <c r="G90" s="75">
        <f t="shared" si="22"/>
        <v>0</v>
      </c>
      <c r="H90" s="82"/>
      <c r="I90" s="40">
        <f t="shared" si="5"/>
        <v>0</v>
      </c>
      <c r="J90" s="40">
        <f t="shared" si="6"/>
        <v>0</v>
      </c>
      <c r="K90" s="192"/>
      <c r="L90" s="85"/>
      <c r="M90" s="29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1.25" customHeight="1" x14ac:dyDescent="0.3">
      <c r="A91" s="212" t="s">
        <v>228</v>
      </c>
      <c r="B91" s="209" t="s">
        <v>155</v>
      </c>
      <c r="C91" s="66" t="s">
        <v>78</v>
      </c>
      <c r="D91" s="35" t="s">
        <v>116</v>
      </c>
      <c r="E91" s="67"/>
      <c r="F91" s="68"/>
      <c r="G91" s="69">
        <f>E91*G92</f>
        <v>0</v>
      </c>
      <c r="H91" s="69">
        <f>E91*H92</f>
        <v>0</v>
      </c>
      <c r="I91" s="69">
        <f t="shared" si="5"/>
        <v>0</v>
      </c>
      <c r="J91" s="69">
        <f t="shared" si="6"/>
        <v>0</v>
      </c>
      <c r="K91" s="214"/>
      <c r="L91" s="70" t="s">
        <v>118</v>
      </c>
      <c r="M91" s="213"/>
      <c r="N91" s="199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1.25" customHeight="1" x14ac:dyDescent="0.3">
      <c r="A92" s="208"/>
      <c r="B92" s="210"/>
      <c r="C92" s="71" t="s">
        <v>120</v>
      </c>
      <c r="D92" s="72"/>
      <c r="E92" s="73"/>
      <c r="F92" s="74"/>
      <c r="G92" s="75">
        <f t="shared" ref="G92:H92" si="23">SUM(G93:G98)</f>
        <v>0</v>
      </c>
      <c r="H92" s="75">
        <f t="shared" si="23"/>
        <v>0</v>
      </c>
      <c r="I92" s="40">
        <f t="shared" si="5"/>
        <v>0</v>
      </c>
      <c r="J92" s="40">
        <f t="shared" si="6"/>
        <v>0</v>
      </c>
      <c r="K92" s="208"/>
      <c r="L92" s="76" t="s">
        <v>122</v>
      </c>
      <c r="M92" s="77"/>
      <c r="N92" s="3" t="s">
        <v>123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1.25" customHeight="1" x14ac:dyDescent="0.3">
      <c r="A93" s="208"/>
      <c r="B93" s="210"/>
      <c r="C93" s="78" t="s">
        <v>124</v>
      </c>
      <c r="D93" s="79" t="s">
        <v>123</v>
      </c>
      <c r="E93" s="80">
        <f>M92</f>
        <v>0</v>
      </c>
      <c r="F93" s="75">
        <f>IF(M91&gt;0,VLOOKUP(M91,'Dienpinigiai ir apgyvendinimas'!A$4:C$157,3,FALSE),0)</f>
        <v>0</v>
      </c>
      <c r="G93" s="75">
        <f>ROUND(E93*F93*M93,2)</f>
        <v>0</v>
      </c>
      <c r="H93" s="75"/>
      <c r="I93" s="40">
        <f t="shared" si="5"/>
        <v>0</v>
      </c>
      <c r="J93" s="40">
        <f t="shared" si="6"/>
        <v>0</v>
      </c>
      <c r="K93" s="208"/>
      <c r="L93" s="81" t="s">
        <v>126</v>
      </c>
      <c r="M93" s="77"/>
      <c r="N93" s="3" t="s">
        <v>127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1.25" customHeight="1" x14ac:dyDescent="0.3">
      <c r="A94" s="208"/>
      <c r="B94" s="210"/>
      <c r="C94" s="78" t="s">
        <v>128</v>
      </c>
      <c r="D94" s="79" t="s">
        <v>129</v>
      </c>
      <c r="E94" s="80">
        <f>IF(E93&gt;0,E93-1,0)</f>
        <v>0</v>
      </c>
      <c r="F94" s="75">
        <f>IF(M91&gt;0,VLOOKUP(M91,'Dienpinigiai ir apgyvendinimas'!A$4:C$157,2,FALSE),0)</f>
        <v>0</v>
      </c>
      <c r="G94" s="75">
        <f>ROUND(E94*F94*M93,2)</f>
        <v>0</v>
      </c>
      <c r="H94" s="82"/>
      <c r="I94" s="40">
        <f t="shared" si="5"/>
        <v>0</v>
      </c>
      <c r="J94" s="40">
        <f t="shared" si="6"/>
        <v>0</v>
      </c>
      <c r="K94" s="208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1.25" customHeight="1" x14ac:dyDescent="0.3">
      <c r="A95" s="208"/>
      <c r="B95" s="210"/>
      <c r="C95" s="78" t="s">
        <v>131</v>
      </c>
      <c r="D95" s="83"/>
      <c r="E95" s="84"/>
      <c r="F95" s="82"/>
      <c r="G95" s="75">
        <f t="shared" ref="G95:G98" si="24">ROUND(E95*F95,2)</f>
        <v>0</v>
      </c>
      <c r="H95" s="82"/>
      <c r="I95" s="40">
        <f t="shared" si="5"/>
        <v>0</v>
      </c>
      <c r="J95" s="40">
        <f t="shared" si="6"/>
        <v>0</v>
      </c>
      <c r="K95" s="208"/>
      <c r="L95" s="85"/>
      <c r="M95" s="29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1.25" customHeight="1" x14ac:dyDescent="0.3">
      <c r="A96" s="208"/>
      <c r="B96" s="210"/>
      <c r="C96" s="78" t="s">
        <v>133</v>
      </c>
      <c r="D96" s="83"/>
      <c r="E96" s="84"/>
      <c r="F96" s="82"/>
      <c r="G96" s="75">
        <f t="shared" si="24"/>
        <v>0</v>
      </c>
      <c r="H96" s="82"/>
      <c r="I96" s="40">
        <f t="shared" si="5"/>
        <v>0</v>
      </c>
      <c r="J96" s="40">
        <f t="shared" si="6"/>
        <v>0</v>
      </c>
      <c r="K96" s="208"/>
      <c r="L96" s="85"/>
      <c r="M96" s="29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1.25" customHeight="1" x14ac:dyDescent="0.3">
      <c r="A97" s="208"/>
      <c r="B97" s="210"/>
      <c r="C97" s="86" t="s">
        <v>135</v>
      </c>
      <c r="D97" s="83"/>
      <c r="E97" s="84"/>
      <c r="F97" s="82"/>
      <c r="G97" s="75">
        <f t="shared" si="24"/>
        <v>0</v>
      </c>
      <c r="H97" s="82"/>
      <c r="I97" s="40">
        <f t="shared" si="5"/>
        <v>0</v>
      </c>
      <c r="J97" s="40">
        <f t="shared" si="6"/>
        <v>0</v>
      </c>
      <c r="K97" s="208"/>
      <c r="L97" s="85"/>
      <c r="M97" s="29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1.25" customHeight="1" x14ac:dyDescent="0.3">
      <c r="A98" s="192"/>
      <c r="B98" s="211"/>
      <c r="C98" s="86" t="s">
        <v>135</v>
      </c>
      <c r="D98" s="83"/>
      <c r="E98" s="84"/>
      <c r="F98" s="82"/>
      <c r="G98" s="75">
        <f t="shared" si="24"/>
        <v>0</v>
      </c>
      <c r="H98" s="82"/>
      <c r="I98" s="40">
        <f t="shared" si="5"/>
        <v>0</v>
      </c>
      <c r="J98" s="40">
        <f t="shared" si="6"/>
        <v>0</v>
      </c>
      <c r="K98" s="192"/>
      <c r="L98" s="85"/>
      <c r="M98" s="29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1.25" customHeight="1" x14ac:dyDescent="0.3">
      <c r="A99" s="212" t="s">
        <v>243</v>
      </c>
      <c r="B99" s="209" t="s">
        <v>155</v>
      </c>
      <c r="C99" s="66" t="s">
        <v>78</v>
      </c>
      <c r="D99" s="35" t="s">
        <v>116</v>
      </c>
      <c r="E99" s="67"/>
      <c r="F99" s="68"/>
      <c r="G99" s="69">
        <f>E99*G100</f>
        <v>0</v>
      </c>
      <c r="H99" s="69">
        <f>E99*H100</f>
        <v>0</v>
      </c>
      <c r="I99" s="69">
        <f t="shared" si="5"/>
        <v>0</v>
      </c>
      <c r="J99" s="69">
        <f t="shared" si="6"/>
        <v>0</v>
      </c>
      <c r="K99" s="214"/>
      <c r="L99" s="70" t="s">
        <v>118</v>
      </c>
      <c r="M99" s="213"/>
      <c r="N99" s="199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1.25" customHeight="1" x14ac:dyDescent="0.3">
      <c r="A100" s="208"/>
      <c r="B100" s="210"/>
      <c r="C100" s="71" t="s">
        <v>120</v>
      </c>
      <c r="D100" s="72"/>
      <c r="E100" s="73"/>
      <c r="F100" s="74"/>
      <c r="G100" s="75">
        <f t="shared" ref="G100:H100" si="25">SUM(G101:G106)</f>
        <v>0</v>
      </c>
      <c r="H100" s="75">
        <f t="shared" si="25"/>
        <v>0</v>
      </c>
      <c r="I100" s="40">
        <f t="shared" si="5"/>
        <v>0</v>
      </c>
      <c r="J100" s="40">
        <f t="shared" si="6"/>
        <v>0</v>
      </c>
      <c r="K100" s="208"/>
      <c r="L100" s="76" t="s">
        <v>122</v>
      </c>
      <c r="M100" s="77"/>
      <c r="N100" s="3" t="s">
        <v>123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1.25" customHeight="1" x14ac:dyDescent="0.3">
      <c r="A101" s="208"/>
      <c r="B101" s="210"/>
      <c r="C101" s="78" t="s">
        <v>124</v>
      </c>
      <c r="D101" s="79" t="s">
        <v>123</v>
      </c>
      <c r="E101" s="80">
        <f>M100</f>
        <v>0</v>
      </c>
      <c r="F101" s="75">
        <f>IF(M99&gt;0,VLOOKUP(M99,'Dienpinigiai ir apgyvendinimas'!A$4:C$157,3,FALSE),0)</f>
        <v>0</v>
      </c>
      <c r="G101" s="75">
        <f>ROUND(E101*F101*M101,2)</f>
        <v>0</v>
      </c>
      <c r="H101" s="75"/>
      <c r="I101" s="40">
        <f t="shared" si="5"/>
        <v>0</v>
      </c>
      <c r="J101" s="40">
        <f t="shared" si="6"/>
        <v>0</v>
      </c>
      <c r="K101" s="208"/>
      <c r="L101" s="81" t="s">
        <v>126</v>
      </c>
      <c r="M101" s="77"/>
      <c r="N101" s="3" t="s">
        <v>127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1.25" customHeight="1" x14ac:dyDescent="0.3">
      <c r="A102" s="208"/>
      <c r="B102" s="210"/>
      <c r="C102" s="78" t="s">
        <v>128</v>
      </c>
      <c r="D102" s="79" t="s">
        <v>129</v>
      </c>
      <c r="E102" s="80">
        <f>IF(E101&gt;0,E101-1,0)</f>
        <v>0</v>
      </c>
      <c r="F102" s="75">
        <f>IF(M99&gt;0,VLOOKUP(M99,'Dienpinigiai ir apgyvendinimas'!A$4:C$157,2,FALSE),0)</f>
        <v>0</v>
      </c>
      <c r="G102" s="75">
        <f>ROUND(E102*F102*M101,2)</f>
        <v>0</v>
      </c>
      <c r="H102" s="82"/>
      <c r="I102" s="40">
        <f t="shared" si="5"/>
        <v>0</v>
      </c>
      <c r="J102" s="40">
        <f t="shared" si="6"/>
        <v>0</v>
      </c>
      <c r="K102" s="208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1.25" customHeight="1" x14ac:dyDescent="0.3">
      <c r="A103" s="208"/>
      <c r="B103" s="210"/>
      <c r="C103" s="78" t="s">
        <v>131</v>
      </c>
      <c r="D103" s="83"/>
      <c r="E103" s="84"/>
      <c r="F103" s="82"/>
      <c r="G103" s="75">
        <f t="shared" ref="G103:G106" si="26">ROUND(E103*F103,2)</f>
        <v>0</v>
      </c>
      <c r="H103" s="82"/>
      <c r="I103" s="40">
        <f t="shared" si="5"/>
        <v>0</v>
      </c>
      <c r="J103" s="40">
        <f t="shared" si="6"/>
        <v>0</v>
      </c>
      <c r="K103" s="208"/>
      <c r="L103" s="85"/>
      <c r="M103" s="29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1.25" customHeight="1" x14ac:dyDescent="0.3">
      <c r="A104" s="208"/>
      <c r="B104" s="210"/>
      <c r="C104" s="78" t="s">
        <v>133</v>
      </c>
      <c r="D104" s="83"/>
      <c r="E104" s="84"/>
      <c r="F104" s="82"/>
      <c r="G104" s="75">
        <f t="shared" si="26"/>
        <v>0</v>
      </c>
      <c r="H104" s="82"/>
      <c r="I104" s="40">
        <f t="shared" si="5"/>
        <v>0</v>
      </c>
      <c r="J104" s="40">
        <f t="shared" si="6"/>
        <v>0</v>
      </c>
      <c r="K104" s="208"/>
      <c r="L104" s="85"/>
      <c r="M104" s="29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1.25" customHeight="1" x14ac:dyDescent="0.3">
      <c r="A105" s="208"/>
      <c r="B105" s="210"/>
      <c r="C105" s="86" t="s">
        <v>135</v>
      </c>
      <c r="D105" s="83"/>
      <c r="E105" s="84"/>
      <c r="F105" s="82"/>
      <c r="G105" s="75">
        <f t="shared" si="26"/>
        <v>0</v>
      </c>
      <c r="H105" s="82"/>
      <c r="I105" s="40">
        <f t="shared" si="5"/>
        <v>0</v>
      </c>
      <c r="J105" s="40">
        <f t="shared" si="6"/>
        <v>0</v>
      </c>
      <c r="K105" s="208"/>
      <c r="L105" s="85"/>
      <c r="M105" s="29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1.25" customHeight="1" x14ac:dyDescent="0.3">
      <c r="A106" s="192"/>
      <c r="B106" s="211"/>
      <c r="C106" s="86" t="s">
        <v>135</v>
      </c>
      <c r="D106" s="83"/>
      <c r="E106" s="84"/>
      <c r="F106" s="82"/>
      <c r="G106" s="75">
        <f t="shared" si="26"/>
        <v>0</v>
      </c>
      <c r="H106" s="82"/>
      <c r="I106" s="40">
        <f t="shared" si="5"/>
        <v>0</v>
      </c>
      <c r="J106" s="40">
        <f t="shared" si="6"/>
        <v>0</v>
      </c>
      <c r="K106" s="192"/>
      <c r="L106" s="85"/>
      <c r="M106" s="29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1.25" customHeight="1" x14ac:dyDescent="0.3">
      <c r="A107" s="24" t="s">
        <v>252</v>
      </c>
      <c r="B107" s="217" t="s">
        <v>254</v>
      </c>
      <c r="C107" s="195"/>
      <c r="D107" s="195"/>
      <c r="E107" s="195"/>
      <c r="F107" s="199"/>
      <c r="G107" s="25">
        <f t="shared" ref="G107:J107" si="27">SUM(G108:G132)</f>
        <v>0</v>
      </c>
      <c r="H107" s="25">
        <f t="shared" si="27"/>
        <v>0</v>
      </c>
      <c r="I107" s="25">
        <f t="shared" si="27"/>
        <v>0</v>
      </c>
      <c r="J107" s="25">
        <f t="shared" si="27"/>
        <v>0</v>
      </c>
      <c r="K107" s="27"/>
      <c r="L107" s="104"/>
      <c r="M107" s="29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1.25" customHeight="1" x14ac:dyDescent="0.3">
      <c r="A108" s="31" t="s">
        <v>256</v>
      </c>
      <c r="B108" s="218"/>
      <c r="C108" s="199"/>
      <c r="D108" s="67"/>
      <c r="E108" s="105"/>
      <c r="F108" s="105"/>
      <c r="G108" s="40">
        <f t="shared" ref="G108:G132" si="28">ROUND(E108*F108,2)</f>
        <v>0</v>
      </c>
      <c r="H108" s="105"/>
      <c r="I108" s="40">
        <f t="shared" ref="I108:I132" si="29">ROUND((G108+H108)*$C$2,2)</f>
        <v>0</v>
      </c>
      <c r="J108" s="40">
        <f t="shared" ref="J108:J132" si="30">ROUND((G108+H108)*0.5,2)</f>
        <v>0</v>
      </c>
      <c r="K108" s="42"/>
      <c r="L108" s="106"/>
      <c r="M108" s="29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1.25" customHeight="1" x14ac:dyDescent="0.3">
      <c r="A109" s="31" t="s">
        <v>259</v>
      </c>
      <c r="B109" s="218"/>
      <c r="C109" s="199"/>
      <c r="D109" s="67"/>
      <c r="E109" s="105"/>
      <c r="F109" s="105"/>
      <c r="G109" s="40">
        <f t="shared" si="28"/>
        <v>0</v>
      </c>
      <c r="H109" s="105"/>
      <c r="I109" s="40">
        <f t="shared" si="29"/>
        <v>0</v>
      </c>
      <c r="J109" s="40">
        <f t="shared" si="30"/>
        <v>0</v>
      </c>
      <c r="K109" s="42"/>
      <c r="L109" s="106"/>
      <c r="M109" s="29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1.25" customHeight="1" x14ac:dyDescent="0.3">
      <c r="A110" s="31" t="s">
        <v>260</v>
      </c>
      <c r="B110" s="218"/>
      <c r="C110" s="199"/>
      <c r="D110" s="67"/>
      <c r="E110" s="105"/>
      <c r="F110" s="105"/>
      <c r="G110" s="40">
        <f t="shared" si="28"/>
        <v>0</v>
      </c>
      <c r="H110" s="105"/>
      <c r="I110" s="40">
        <f t="shared" si="29"/>
        <v>0</v>
      </c>
      <c r="J110" s="40">
        <f t="shared" si="30"/>
        <v>0</v>
      </c>
      <c r="K110" s="42"/>
      <c r="L110" s="106"/>
      <c r="M110" s="29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1.25" customHeight="1" x14ac:dyDescent="0.3">
      <c r="A111" s="31" t="s">
        <v>262</v>
      </c>
      <c r="B111" s="218"/>
      <c r="C111" s="199"/>
      <c r="D111" s="67"/>
      <c r="E111" s="105"/>
      <c r="F111" s="105"/>
      <c r="G111" s="40">
        <f t="shared" si="28"/>
        <v>0</v>
      </c>
      <c r="H111" s="105"/>
      <c r="I111" s="40">
        <f t="shared" si="29"/>
        <v>0</v>
      </c>
      <c r="J111" s="40">
        <f t="shared" si="30"/>
        <v>0</v>
      </c>
      <c r="K111" s="42"/>
      <c r="L111" s="106"/>
      <c r="M111" s="29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1.25" customHeight="1" x14ac:dyDescent="0.3">
      <c r="A112" s="31" t="s">
        <v>264</v>
      </c>
      <c r="B112" s="218"/>
      <c r="C112" s="199"/>
      <c r="D112" s="67"/>
      <c r="E112" s="105"/>
      <c r="F112" s="105"/>
      <c r="G112" s="40">
        <f t="shared" si="28"/>
        <v>0</v>
      </c>
      <c r="H112" s="105"/>
      <c r="I112" s="40">
        <f t="shared" si="29"/>
        <v>0</v>
      </c>
      <c r="J112" s="40">
        <f t="shared" si="30"/>
        <v>0</v>
      </c>
      <c r="K112" s="42"/>
      <c r="L112" s="106"/>
      <c r="M112" s="29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1.25" customHeight="1" x14ac:dyDescent="0.3">
      <c r="A113" s="31" t="s">
        <v>267</v>
      </c>
      <c r="B113" s="218"/>
      <c r="C113" s="199"/>
      <c r="D113" s="67"/>
      <c r="E113" s="105"/>
      <c r="F113" s="105"/>
      <c r="G113" s="40">
        <f t="shared" si="28"/>
        <v>0</v>
      </c>
      <c r="H113" s="105"/>
      <c r="I113" s="40">
        <f t="shared" si="29"/>
        <v>0</v>
      </c>
      <c r="J113" s="40">
        <f t="shared" si="30"/>
        <v>0</v>
      </c>
      <c r="K113" s="42"/>
      <c r="L113" s="106"/>
      <c r="M113" s="29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1.25" customHeight="1" x14ac:dyDescent="0.3">
      <c r="A114" s="31" t="s">
        <v>268</v>
      </c>
      <c r="B114" s="218"/>
      <c r="C114" s="199"/>
      <c r="D114" s="67"/>
      <c r="E114" s="105"/>
      <c r="F114" s="105"/>
      <c r="G114" s="40">
        <f t="shared" si="28"/>
        <v>0</v>
      </c>
      <c r="H114" s="105"/>
      <c r="I114" s="40">
        <f t="shared" si="29"/>
        <v>0</v>
      </c>
      <c r="J114" s="40">
        <f t="shared" si="30"/>
        <v>0</v>
      </c>
      <c r="K114" s="42"/>
      <c r="L114" s="106"/>
      <c r="M114" s="29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1.25" customHeight="1" x14ac:dyDescent="0.3">
      <c r="A115" s="31" t="s">
        <v>270</v>
      </c>
      <c r="B115" s="218"/>
      <c r="C115" s="199"/>
      <c r="D115" s="67"/>
      <c r="E115" s="105"/>
      <c r="F115" s="105"/>
      <c r="G115" s="40">
        <f t="shared" si="28"/>
        <v>0</v>
      </c>
      <c r="H115" s="105"/>
      <c r="I115" s="40">
        <f t="shared" si="29"/>
        <v>0</v>
      </c>
      <c r="J115" s="40">
        <f t="shared" si="30"/>
        <v>0</v>
      </c>
      <c r="K115" s="42"/>
      <c r="L115" s="106"/>
      <c r="M115" s="29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1.25" customHeight="1" x14ac:dyDescent="0.3">
      <c r="A116" s="31" t="s">
        <v>271</v>
      </c>
      <c r="B116" s="218"/>
      <c r="C116" s="199"/>
      <c r="D116" s="67"/>
      <c r="E116" s="105"/>
      <c r="F116" s="105"/>
      <c r="G116" s="40">
        <f t="shared" si="28"/>
        <v>0</v>
      </c>
      <c r="H116" s="105"/>
      <c r="I116" s="40">
        <f t="shared" si="29"/>
        <v>0</v>
      </c>
      <c r="J116" s="40">
        <f t="shared" si="30"/>
        <v>0</v>
      </c>
      <c r="K116" s="42"/>
      <c r="L116" s="106"/>
      <c r="M116" s="29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1.25" customHeight="1" x14ac:dyDescent="0.3">
      <c r="A117" s="31" t="s">
        <v>273</v>
      </c>
      <c r="B117" s="218"/>
      <c r="C117" s="199"/>
      <c r="D117" s="67"/>
      <c r="E117" s="105"/>
      <c r="F117" s="105"/>
      <c r="G117" s="40">
        <f t="shared" si="28"/>
        <v>0</v>
      </c>
      <c r="H117" s="105"/>
      <c r="I117" s="40">
        <f t="shared" si="29"/>
        <v>0</v>
      </c>
      <c r="J117" s="40">
        <f t="shared" si="30"/>
        <v>0</v>
      </c>
      <c r="K117" s="42"/>
      <c r="L117" s="106"/>
      <c r="M117" s="29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1.25" customHeight="1" x14ac:dyDescent="0.3">
      <c r="A118" s="31" t="s">
        <v>275</v>
      </c>
      <c r="B118" s="218"/>
      <c r="C118" s="199"/>
      <c r="D118" s="67"/>
      <c r="E118" s="105"/>
      <c r="F118" s="105"/>
      <c r="G118" s="40">
        <f t="shared" si="28"/>
        <v>0</v>
      </c>
      <c r="H118" s="105"/>
      <c r="I118" s="40">
        <f t="shared" si="29"/>
        <v>0</v>
      </c>
      <c r="J118" s="40">
        <f t="shared" si="30"/>
        <v>0</v>
      </c>
      <c r="K118" s="42"/>
      <c r="L118" s="106"/>
      <c r="M118" s="29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1.25" customHeight="1" x14ac:dyDescent="0.3">
      <c r="A119" s="31" t="s">
        <v>276</v>
      </c>
      <c r="B119" s="218"/>
      <c r="C119" s="199"/>
      <c r="D119" s="67"/>
      <c r="E119" s="105"/>
      <c r="F119" s="105"/>
      <c r="G119" s="40">
        <f t="shared" si="28"/>
        <v>0</v>
      </c>
      <c r="H119" s="105"/>
      <c r="I119" s="40">
        <f t="shared" si="29"/>
        <v>0</v>
      </c>
      <c r="J119" s="40">
        <f t="shared" si="30"/>
        <v>0</v>
      </c>
      <c r="K119" s="42"/>
      <c r="L119" s="106"/>
      <c r="M119" s="29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1.25" customHeight="1" x14ac:dyDescent="0.3">
      <c r="A120" s="31" t="s">
        <v>278</v>
      </c>
      <c r="B120" s="218"/>
      <c r="C120" s="199"/>
      <c r="D120" s="67"/>
      <c r="E120" s="105"/>
      <c r="F120" s="105"/>
      <c r="G120" s="40">
        <f t="shared" si="28"/>
        <v>0</v>
      </c>
      <c r="H120" s="105"/>
      <c r="I120" s="40">
        <f t="shared" si="29"/>
        <v>0</v>
      </c>
      <c r="J120" s="40">
        <f t="shared" si="30"/>
        <v>0</v>
      </c>
      <c r="K120" s="42"/>
      <c r="L120" s="106"/>
      <c r="M120" s="29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1.25" customHeight="1" x14ac:dyDescent="0.3">
      <c r="A121" s="31" t="s">
        <v>280</v>
      </c>
      <c r="B121" s="218"/>
      <c r="C121" s="199"/>
      <c r="D121" s="67"/>
      <c r="E121" s="105"/>
      <c r="F121" s="105"/>
      <c r="G121" s="40">
        <f t="shared" si="28"/>
        <v>0</v>
      </c>
      <c r="H121" s="105"/>
      <c r="I121" s="40">
        <f t="shared" si="29"/>
        <v>0</v>
      </c>
      <c r="J121" s="40">
        <f t="shared" si="30"/>
        <v>0</v>
      </c>
      <c r="K121" s="42"/>
      <c r="L121" s="106"/>
      <c r="M121" s="29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1.25" customHeight="1" x14ac:dyDescent="0.3">
      <c r="A122" s="31" t="s">
        <v>282</v>
      </c>
      <c r="B122" s="218"/>
      <c r="C122" s="199"/>
      <c r="D122" s="67"/>
      <c r="E122" s="105"/>
      <c r="F122" s="105"/>
      <c r="G122" s="40">
        <f t="shared" si="28"/>
        <v>0</v>
      </c>
      <c r="H122" s="105"/>
      <c r="I122" s="40">
        <f t="shared" si="29"/>
        <v>0</v>
      </c>
      <c r="J122" s="40">
        <f t="shared" si="30"/>
        <v>0</v>
      </c>
      <c r="K122" s="42"/>
      <c r="L122" s="106"/>
      <c r="M122" s="29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1.25" customHeight="1" x14ac:dyDescent="0.3">
      <c r="A123" s="31" t="s">
        <v>285</v>
      </c>
      <c r="B123" s="218"/>
      <c r="C123" s="199"/>
      <c r="D123" s="67"/>
      <c r="E123" s="105"/>
      <c r="F123" s="105"/>
      <c r="G123" s="40">
        <f t="shared" si="28"/>
        <v>0</v>
      </c>
      <c r="H123" s="105"/>
      <c r="I123" s="40">
        <f t="shared" si="29"/>
        <v>0</v>
      </c>
      <c r="J123" s="40">
        <f t="shared" si="30"/>
        <v>0</v>
      </c>
      <c r="K123" s="42"/>
      <c r="L123" s="106"/>
      <c r="M123" s="29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1.25" customHeight="1" x14ac:dyDescent="0.3">
      <c r="A124" s="31" t="s">
        <v>287</v>
      </c>
      <c r="B124" s="218"/>
      <c r="C124" s="199"/>
      <c r="D124" s="67"/>
      <c r="E124" s="105"/>
      <c r="F124" s="105"/>
      <c r="G124" s="40">
        <f t="shared" si="28"/>
        <v>0</v>
      </c>
      <c r="H124" s="105"/>
      <c r="I124" s="40">
        <f t="shared" si="29"/>
        <v>0</v>
      </c>
      <c r="J124" s="40">
        <f t="shared" si="30"/>
        <v>0</v>
      </c>
      <c r="K124" s="42"/>
      <c r="L124" s="106"/>
      <c r="M124" s="29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1.25" customHeight="1" x14ac:dyDescent="0.3">
      <c r="A125" s="31" t="s">
        <v>289</v>
      </c>
      <c r="B125" s="218"/>
      <c r="C125" s="199"/>
      <c r="D125" s="67"/>
      <c r="E125" s="105"/>
      <c r="F125" s="105"/>
      <c r="G125" s="40">
        <f t="shared" si="28"/>
        <v>0</v>
      </c>
      <c r="H125" s="105"/>
      <c r="I125" s="40">
        <f t="shared" si="29"/>
        <v>0</v>
      </c>
      <c r="J125" s="40">
        <f t="shared" si="30"/>
        <v>0</v>
      </c>
      <c r="K125" s="42"/>
      <c r="L125" s="106"/>
      <c r="M125" s="29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1.25" customHeight="1" x14ac:dyDescent="0.3">
      <c r="A126" s="31" t="s">
        <v>290</v>
      </c>
      <c r="B126" s="218"/>
      <c r="C126" s="199"/>
      <c r="D126" s="67"/>
      <c r="E126" s="105"/>
      <c r="F126" s="105"/>
      <c r="G126" s="40">
        <f t="shared" si="28"/>
        <v>0</v>
      </c>
      <c r="H126" s="105"/>
      <c r="I126" s="40">
        <f t="shared" si="29"/>
        <v>0</v>
      </c>
      <c r="J126" s="40">
        <f t="shared" si="30"/>
        <v>0</v>
      </c>
      <c r="K126" s="42"/>
      <c r="L126" s="106"/>
      <c r="M126" s="29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1.25" customHeight="1" x14ac:dyDescent="0.3">
      <c r="A127" s="31" t="s">
        <v>291</v>
      </c>
      <c r="B127" s="218"/>
      <c r="C127" s="199"/>
      <c r="D127" s="67"/>
      <c r="E127" s="105"/>
      <c r="F127" s="105"/>
      <c r="G127" s="40">
        <f t="shared" si="28"/>
        <v>0</v>
      </c>
      <c r="H127" s="105"/>
      <c r="I127" s="40">
        <f t="shared" si="29"/>
        <v>0</v>
      </c>
      <c r="J127" s="40">
        <f t="shared" si="30"/>
        <v>0</v>
      </c>
      <c r="K127" s="42"/>
      <c r="L127" s="106"/>
      <c r="M127" s="29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1.25" customHeight="1" x14ac:dyDescent="0.3">
      <c r="A128" s="31" t="s">
        <v>292</v>
      </c>
      <c r="B128" s="218"/>
      <c r="C128" s="199"/>
      <c r="D128" s="67"/>
      <c r="E128" s="105"/>
      <c r="F128" s="105"/>
      <c r="G128" s="40">
        <f t="shared" si="28"/>
        <v>0</v>
      </c>
      <c r="H128" s="105"/>
      <c r="I128" s="40">
        <f t="shared" si="29"/>
        <v>0</v>
      </c>
      <c r="J128" s="40">
        <f t="shared" si="30"/>
        <v>0</v>
      </c>
      <c r="K128" s="42"/>
      <c r="L128" s="106"/>
      <c r="M128" s="29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1.25" customHeight="1" x14ac:dyDescent="0.3">
      <c r="A129" s="31" t="s">
        <v>293</v>
      </c>
      <c r="B129" s="218"/>
      <c r="C129" s="199"/>
      <c r="D129" s="67"/>
      <c r="E129" s="105"/>
      <c r="F129" s="105"/>
      <c r="G129" s="40">
        <f t="shared" si="28"/>
        <v>0</v>
      </c>
      <c r="H129" s="105"/>
      <c r="I129" s="40">
        <f t="shared" si="29"/>
        <v>0</v>
      </c>
      <c r="J129" s="40">
        <f t="shared" si="30"/>
        <v>0</v>
      </c>
      <c r="K129" s="42"/>
      <c r="L129" s="106"/>
      <c r="M129" s="29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1.25" customHeight="1" x14ac:dyDescent="0.3">
      <c r="A130" s="31" t="s">
        <v>294</v>
      </c>
      <c r="B130" s="218"/>
      <c r="C130" s="199"/>
      <c r="D130" s="67"/>
      <c r="E130" s="105"/>
      <c r="F130" s="105"/>
      <c r="G130" s="40">
        <f t="shared" si="28"/>
        <v>0</v>
      </c>
      <c r="H130" s="105"/>
      <c r="I130" s="40">
        <f t="shared" si="29"/>
        <v>0</v>
      </c>
      <c r="J130" s="40">
        <f t="shared" si="30"/>
        <v>0</v>
      </c>
      <c r="K130" s="42"/>
      <c r="L130" s="106"/>
      <c r="M130" s="29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1.25" customHeight="1" x14ac:dyDescent="0.3">
      <c r="A131" s="31" t="s">
        <v>295</v>
      </c>
      <c r="B131" s="218"/>
      <c r="C131" s="199"/>
      <c r="D131" s="67"/>
      <c r="E131" s="105"/>
      <c r="F131" s="105"/>
      <c r="G131" s="40">
        <f t="shared" si="28"/>
        <v>0</v>
      </c>
      <c r="H131" s="105"/>
      <c r="I131" s="40">
        <f t="shared" si="29"/>
        <v>0</v>
      </c>
      <c r="J131" s="40">
        <f t="shared" si="30"/>
        <v>0</v>
      </c>
      <c r="K131" s="42"/>
      <c r="L131" s="106"/>
      <c r="M131" s="29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1.25" customHeight="1" x14ac:dyDescent="0.3">
      <c r="A132" s="31" t="s">
        <v>296</v>
      </c>
      <c r="B132" s="218"/>
      <c r="C132" s="199"/>
      <c r="D132" s="67"/>
      <c r="E132" s="105"/>
      <c r="F132" s="105"/>
      <c r="G132" s="40">
        <f t="shared" si="28"/>
        <v>0</v>
      </c>
      <c r="H132" s="105"/>
      <c r="I132" s="40">
        <f t="shared" si="29"/>
        <v>0</v>
      </c>
      <c r="J132" s="40">
        <f t="shared" si="30"/>
        <v>0</v>
      </c>
      <c r="K132" s="42"/>
      <c r="L132" s="106"/>
      <c r="M132" s="29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1.25" customHeight="1" x14ac:dyDescent="0.3">
      <c r="A133" s="219" t="s">
        <v>321</v>
      </c>
      <c r="B133" s="195"/>
      <c r="C133" s="195"/>
      <c r="D133" s="195"/>
      <c r="E133" s="195"/>
      <c r="F133" s="199"/>
      <c r="G133" s="108">
        <f t="shared" ref="G133:J133" si="31">G5++G26+G107</f>
        <v>0</v>
      </c>
      <c r="H133" s="108">
        <f t="shared" si="31"/>
        <v>0</v>
      </c>
      <c r="I133" s="108">
        <f t="shared" si="31"/>
        <v>0</v>
      </c>
      <c r="J133" s="108">
        <f t="shared" si="31"/>
        <v>0</v>
      </c>
      <c r="K133" s="109"/>
      <c r="L133" s="110"/>
      <c r="M133" s="29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5.25" customHeight="1" x14ac:dyDescent="0.3">
      <c r="A134" s="111"/>
      <c r="B134" s="220"/>
      <c r="C134" s="203"/>
      <c r="D134" s="221" t="s">
        <v>298</v>
      </c>
      <c r="E134" s="202"/>
      <c r="F134" s="203"/>
      <c r="G134" s="112"/>
      <c r="H134" s="112"/>
      <c r="I134" s="112"/>
      <c r="J134" s="109"/>
      <c r="K134" s="109"/>
      <c r="L134" s="65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1.25" customHeight="1" x14ac:dyDescent="0.3">
      <c r="A135" s="113" t="s">
        <v>299</v>
      </c>
      <c r="B135" s="222" t="s">
        <v>323</v>
      </c>
      <c r="C135" s="196"/>
      <c r="D135" s="223">
        <f>Suvestinė!C37</f>
        <v>0</v>
      </c>
      <c r="E135" s="195"/>
      <c r="F135" s="199"/>
      <c r="G135" s="108">
        <f>ROUNDDOWN(G133*D135,2)</f>
        <v>0</v>
      </c>
      <c r="H135" s="108">
        <f>ROUNDDOWN(H133*D135,2)</f>
        <v>0</v>
      </c>
      <c r="I135" s="108">
        <f>ROUND((G135+H135)*$C$2,2)</f>
        <v>0</v>
      </c>
      <c r="J135" s="108">
        <f>ROUND((G135+H135)*0.5,2)</f>
        <v>0</v>
      </c>
      <c r="K135" s="114"/>
      <c r="L135" s="65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1.25" customHeight="1" x14ac:dyDescent="0.3">
      <c r="A136" s="115"/>
      <c r="B136" s="116"/>
      <c r="C136" s="116"/>
      <c r="D136" s="117"/>
      <c r="E136" s="118"/>
      <c r="F136" s="118"/>
      <c r="G136" s="119"/>
      <c r="H136" s="119"/>
      <c r="I136" s="119"/>
      <c r="J136" s="109"/>
      <c r="K136" s="109"/>
      <c r="L136" s="6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5.25" customHeight="1" x14ac:dyDescent="0.3">
      <c r="A137" s="194" t="s">
        <v>301</v>
      </c>
      <c r="B137" s="195"/>
      <c r="C137" s="195"/>
      <c r="D137" s="195"/>
      <c r="E137" s="195"/>
      <c r="F137" s="199"/>
      <c r="G137" s="47">
        <f t="shared" ref="G137:J137" si="32">G133+G135</f>
        <v>0</v>
      </c>
      <c r="H137" s="47">
        <f t="shared" si="32"/>
        <v>0</v>
      </c>
      <c r="I137" s="47">
        <f t="shared" si="32"/>
        <v>0</v>
      </c>
      <c r="J137" s="47">
        <f t="shared" si="32"/>
        <v>0</v>
      </c>
      <c r="K137" s="109"/>
      <c r="L137" s="28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1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10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1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1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1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1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1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1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1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1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1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1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1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1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1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1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1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1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1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1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1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1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1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1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1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1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1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1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1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1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1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1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1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1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1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1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1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1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1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1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1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1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1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1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1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1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1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1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1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1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1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1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1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1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1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1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1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1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1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1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1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1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1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1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1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1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1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1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1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1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1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1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1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1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1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1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1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1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1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1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1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1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1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1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1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1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1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1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1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1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1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1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1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1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1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1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1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1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1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1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1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1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1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1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1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1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1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1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1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1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1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1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1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1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1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1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1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1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1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1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1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1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1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1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1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1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1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1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1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1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1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1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1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1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1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1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1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1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1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1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1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1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1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1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1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1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1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1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1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1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1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1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1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1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1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1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1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1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1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1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1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1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1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1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1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1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1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1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1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1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1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1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1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1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1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1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1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1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1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1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1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1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1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1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1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1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1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1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1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1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1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1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1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1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1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1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1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1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1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1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1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1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1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1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1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1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1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1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1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1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1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1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1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1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1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1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1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1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1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1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1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1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1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1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1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1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1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1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1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1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1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1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1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1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1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1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1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1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1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1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1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1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1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1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1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1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1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1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1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1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1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1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1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1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1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1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1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1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1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1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1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1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1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1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1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1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1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1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1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1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1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1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1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1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1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1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1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1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1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1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1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1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1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1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1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1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1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1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1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1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1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1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1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1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1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1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1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1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1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1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1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1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1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1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1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1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1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1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1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1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1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1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1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1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1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1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1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1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1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1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1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1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1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1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1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1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1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1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1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1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1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1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1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1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1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1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1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1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1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1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1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1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1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1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1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1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1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1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1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1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1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1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1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1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1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1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1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1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1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1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1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1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1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1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1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1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1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1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1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1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1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1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1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1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1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1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1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1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1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1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1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1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1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1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1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1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1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1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1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1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1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1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1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1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1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1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1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1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1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1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1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1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1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1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1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1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1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1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1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1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1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1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1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1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1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1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1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1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1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1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1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1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1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1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1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1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1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1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1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1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1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1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1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1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1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1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1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1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1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1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1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1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1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1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1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1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1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1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1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1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1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1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1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1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1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1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1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1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1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1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1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1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1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1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1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1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1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1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1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1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1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1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1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1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1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1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1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1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1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1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1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1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1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1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1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1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1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1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1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1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1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1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1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1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1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1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1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1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1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1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1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1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1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1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1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1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1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1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1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1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1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1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1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1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1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1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1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1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1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1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1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1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1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1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1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1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1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1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1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1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1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1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1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1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1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1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1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1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1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1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1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1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1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1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1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1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1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1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1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1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1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1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1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1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1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1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1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1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1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1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1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1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1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1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1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1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1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1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1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1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1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1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1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1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1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1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1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1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1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1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1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1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1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1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1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1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1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1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1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1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1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1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1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1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1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1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1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1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1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1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1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1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1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1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1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1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1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1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1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1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1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1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1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1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1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1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1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1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1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1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1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1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1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1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1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1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1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1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1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1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1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1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1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1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1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1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1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1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1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1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1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1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1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1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1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1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1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1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1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1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1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1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1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1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1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1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1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1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1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1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1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1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1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1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1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1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1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1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1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1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1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1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1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1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1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1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1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1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1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1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1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1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1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1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1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1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1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1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1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1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1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1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1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1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1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1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1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1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1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1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1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1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1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1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1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1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1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1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1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1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1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1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1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1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1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1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1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1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1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1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1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1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1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1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1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1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1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1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1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1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1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1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1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1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1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1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1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1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1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1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1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1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1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1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1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1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1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1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1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1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1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1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1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1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1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1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1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1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1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1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1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1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1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1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1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1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1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1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1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1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1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1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1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1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1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1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1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1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1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1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1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1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1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1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1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1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1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1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1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1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1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1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1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1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1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1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1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1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1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1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1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1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1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1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1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1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1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1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1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1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1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1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1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1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1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1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1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1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1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1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1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1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1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1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1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1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1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1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1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1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1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1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1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1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1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1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1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1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1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1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1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1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1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1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1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1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1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1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1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1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1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1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1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1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1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1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1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1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1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1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1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1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1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hNa3TVbKQMRwcF2jXYpRyWZuCslTjNmyi0w/VoxZl0LOzB+d5hBho+e8DDtMQrDRViWr4oCwZEAvykbBtcmnKg==" saltValue="JT1TNUgHqeZIOLN9OM0x/w==" spinCount="100000" sheet="1" objects="1" scenarios="1" formatColumns="0" formatRows="0" insertHyperlinks="0"/>
  <protectedRanges>
    <protectedRange sqref="B108:F132 H108:H132 K108:L132" name="Diapazonas4"/>
    <protectedRange sqref="H78:H82 H86:H90 H94:H98 H102:H106 K27:K106 M27:N29 L31:L34 M35:N37 L39:L42 M43:N45 L47:L50 M51:N53 L55:L58 M59:N61 L63:L66 M67:N69 L71:L74 M75:N77 L79:L82 M83:N85 L87:L90 M91:N93 L95:L98 M99:N101 L103:L106" name="Diapazonas3"/>
    <protectedRange sqref="E27 D31:F34 E35 C33:C34 D39:F42 E43 C41:C42 D47:F50 E51 C49:C50 D55:F58 E59 C57:C58 D63:F66 E67 C65:C66 D71:F74 E75 C73:C74 D79:F82 E83 C81:C82 D87:F90 E91 C89:C90 D95:F98 E99 C97:C98 D103:F106 C105:C106 H30:H34 H38:H42 H46:H50 H54:H58 H62:H66 H70:H74" name="Diapazonas2"/>
    <protectedRange sqref="C2 B6:B25 K6:K25 B27:B106" name="Diapazonas1"/>
  </protectedRanges>
  <mergeCells count="78">
    <mergeCell ref="K67:K74"/>
    <mergeCell ref="M67:N67"/>
    <mergeCell ref="L6:L9"/>
    <mergeCell ref="K27:K34"/>
    <mergeCell ref="M27:N27"/>
    <mergeCell ref="K35:K42"/>
    <mergeCell ref="M35:N35"/>
    <mergeCell ref="K75:K82"/>
    <mergeCell ref="M75:N75"/>
    <mergeCell ref="M83:N83"/>
    <mergeCell ref="B109:C109"/>
    <mergeCell ref="B110:C110"/>
    <mergeCell ref="K83:K90"/>
    <mergeCell ref="K91:K98"/>
    <mergeCell ref="K99:K106"/>
    <mergeCell ref="M91:N91"/>
    <mergeCell ref="M99:N99"/>
    <mergeCell ref="B107:F107"/>
    <mergeCell ref="B108:C108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D135:F135"/>
    <mergeCell ref="A137:F137"/>
    <mergeCell ref="B130:C130"/>
    <mergeCell ref="B131:C131"/>
    <mergeCell ref="B132:C132"/>
    <mergeCell ref="A133:F133"/>
    <mergeCell ref="B134:C134"/>
    <mergeCell ref="D134:F134"/>
    <mergeCell ref="B135:C135"/>
    <mergeCell ref="A1:B1"/>
    <mergeCell ref="C1:F1"/>
    <mergeCell ref="B4:C4"/>
    <mergeCell ref="B5:F5"/>
    <mergeCell ref="B26:F26"/>
    <mergeCell ref="A27:A34"/>
    <mergeCell ref="B27:B34"/>
    <mergeCell ref="M43:N43"/>
    <mergeCell ref="M51:N51"/>
    <mergeCell ref="A59:A66"/>
    <mergeCell ref="A35:A42"/>
    <mergeCell ref="B35:B42"/>
    <mergeCell ref="A43:A50"/>
    <mergeCell ref="B43:B50"/>
    <mergeCell ref="A51:A58"/>
    <mergeCell ref="B51:B58"/>
    <mergeCell ref="B59:B66"/>
    <mergeCell ref="K43:K50"/>
    <mergeCell ref="K51:K58"/>
    <mergeCell ref="K59:K66"/>
    <mergeCell ref="M59:N59"/>
    <mergeCell ref="A67:A74"/>
    <mergeCell ref="A75:A82"/>
    <mergeCell ref="A83:A90"/>
    <mergeCell ref="A91:A98"/>
    <mergeCell ref="A99:A106"/>
    <mergeCell ref="B67:B74"/>
    <mergeCell ref="B75:B82"/>
    <mergeCell ref="B83:B90"/>
    <mergeCell ref="B91:B98"/>
    <mergeCell ref="B99:B106"/>
  </mergeCells>
  <dataValidations count="4">
    <dataValidation type="decimal" allowBlank="1" showErrorMessage="1" sqref="C2" xr:uid="{00000000-0002-0000-0500-000000000000}">
      <formula1>0</formula1>
      <formula2>0.36</formula2>
    </dataValidation>
    <dataValidation type="list" allowBlank="1" showErrorMessage="1" sqref="B6:B25" xr:uid="{00000000-0002-0000-0500-000001000000}">
      <formula1>Partneris3</formula1>
    </dataValidation>
    <dataValidation type="decimal" operator="lessThanOrEqual" allowBlank="1" showInputMessage="1" showErrorMessage="1" prompt="Įvesta reikšmė neturi viršyti 7,00 proc." sqref="D136:F136" xr:uid="{00000000-0002-0000-0500-000002000000}">
      <formula1>7</formula1>
    </dataValidation>
    <dataValidation type="list" allowBlank="1" showErrorMessage="1" sqref="M1" xr:uid="{00000000-0002-0000-0500-000003000000}">
      <formula1>"Taikomieji (pramoniniai) moksliniai tyrimai,Eksperimentinė plėtra (bandomoji taikomoji veikla)"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500-000004000000}">
          <x14:formula1>
            <xm:f>'Dienpinigiai ir apgyvendinimas'!$A$4:$A$157</xm:f>
          </x14:formula1>
          <xm:sqref>M27 M35 M43 M51 M59 M67 M75 M83 M91 M99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Z1000"/>
  <sheetViews>
    <sheetView zoomScale="85" zoomScaleNormal="85" workbookViewId="0">
      <pane ySplit="4" topLeftCell="A5" activePane="bottomLeft" state="frozen"/>
      <selection pane="bottomLeft" activeCell="C7" sqref="C7"/>
    </sheetView>
  </sheetViews>
  <sheetFormatPr defaultColWidth="14.44140625" defaultRowHeight="15" customHeight="1" x14ac:dyDescent="0.3"/>
  <cols>
    <col min="1" max="1" width="5.6640625" customWidth="1"/>
    <col min="2" max="2" width="26.109375" customWidth="1"/>
    <col min="3" max="3" width="36.88671875" customWidth="1"/>
    <col min="4" max="4" width="13.5546875" customWidth="1"/>
    <col min="5" max="5" width="10.6640625" customWidth="1"/>
    <col min="6" max="6" width="12.5546875" customWidth="1"/>
    <col min="7" max="8" width="19.33203125" customWidth="1"/>
    <col min="9" max="9" width="17.109375" customWidth="1"/>
    <col min="10" max="10" width="16.33203125" customWidth="1"/>
    <col min="11" max="11" width="18.33203125" customWidth="1"/>
    <col min="12" max="12" width="68.5546875" customWidth="1"/>
    <col min="13" max="13" width="6.33203125" customWidth="1"/>
    <col min="14" max="14" width="22.33203125" customWidth="1"/>
    <col min="15" max="26" width="9.109375" customWidth="1"/>
  </cols>
  <sheetData>
    <row r="1" spans="1:26" ht="12.75" customHeight="1" x14ac:dyDescent="0.3">
      <c r="A1" s="215"/>
      <c r="B1" s="206"/>
      <c r="C1" s="216" t="str">
        <f>Darbuotojai!A87</f>
        <v>Partnerio 4 pavadinimas</v>
      </c>
      <c r="D1" s="205"/>
      <c r="E1" s="205"/>
      <c r="F1" s="206"/>
      <c r="G1" s="6"/>
      <c r="H1" s="6"/>
      <c r="I1" s="6"/>
      <c r="J1" s="6"/>
      <c r="K1" s="6"/>
      <c r="L1" s="6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3">
      <c r="A2" s="9"/>
      <c r="B2" s="9" t="s">
        <v>2</v>
      </c>
      <c r="C2" s="10"/>
      <c r="D2" s="11" t="s">
        <v>4</v>
      </c>
      <c r="E2" s="12"/>
      <c r="F2" s="12"/>
      <c r="G2" s="9"/>
      <c r="H2" s="9"/>
      <c r="I2" s="14"/>
      <c r="J2" s="14"/>
      <c r="K2" s="14"/>
      <c r="L2" s="12"/>
      <c r="M2" s="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1.25" customHeight="1" x14ac:dyDescent="0.3">
      <c r="A3" s="3"/>
      <c r="B3" s="3"/>
      <c r="C3" s="3"/>
      <c r="D3" s="3"/>
      <c r="E3" s="1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2.4" customHeight="1" x14ac:dyDescent="0.3">
      <c r="A4" s="21" t="s">
        <v>8</v>
      </c>
      <c r="B4" s="207" t="s">
        <v>17</v>
      </c>
      <c r="C4" s="199"/>
      <c r="D4" s="21" t="s">
        <v>18</v>
      </c>
      <c r="E4" s="21" t="s">
        <v>19</v>
      </c>
      <c r="F4" s="21" t="s">
        <v>20</v>
      </c>
      <c r="G4" s="21" t="s">
        <v>21</v>
      </c>
      <c r="H4" s="21" t="s">
        <v>315</v>
      </c>
      <c r="I4" s="21" t="s">
        <v>24</v>
      </c>
      <c r="J4" s="21" t="s">
        <v>26</v>
      </c>
      <c r="K4" s="21" t="s">
        <v>316</v>
      </c>
      <c r="L4" s="21" t="s">
        <v>29</v>
      </c>
      <c r="M4" s="2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3">
      <c r="A5" s="24" t="s">
        <v>33</v>
      </c>
      <c r="B5" s="217" t="s">
        <v>34</v>
      </c>
      <c r="C5" s="195"/>
      <c r="D5" s="195"/>
      <c r="E5" s="195"/>
      <c r="F5" s="199"/>
      <c r="G5" s="25">
        <f>SUM(G6:G25)</f>
        <v>0</v>
      </c>
      <c r="H5" s="25"/>
      <c r="I5" s="25">
        <f t="shared" ref="I5:J5" si="0">SUM(I6:I25)</f>
        <v>0</v>
      </c>
      <c r="J5" s="25">
        <f t="shared" si="0"/>
        <v>0</v>
      </c>
      <c r="K5" s="27"/>
      <c r="L5" s="28"/>
      <c r="M5" s="29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31" t="s">
        <v>40</v>
      </c>
      <c r="B6" s="39"/>
      <c r="C6" s="45" t="str">
        <f>IF(B6&gt;0,VLOOKUP(B6,Darbuotojai!C$87:H$106,2,FALSE),"")</f>
        <v/>
      </c>
      <c r="D6" s="35" t="s">
        <v>42</v>
      </c>
      <c r="E6" s="38">
        <f>IF(B6&gt;0,ROUND(VLOOKUP(B6,Darbuotojai!C$87:H$106,5,FALSE),2),0)</f>
        <v>0</v>
      </c>
      <c r="F6" s="40">
        <f>IF(B6&gt;0,ROUND(VLOOKUP(B6,Darbuotojai!C$87:H$106,6,FALSE),2),0)</f>
        <v>0</v>
      </c>
      <c r="G6" s="40">
        <f t="shared" ref="G6:G25" si="1">IFERROR(ROUND(E6*F6,2),"0,00")</f>
        <v>0</v>
      </c>
      <c r="H6" s="40"/>
      <c r="I6" s="40">
        <f t="shared" ref="I6:I25" si="2">ROUND(G6*$C$2,2)</f>
        <v>0</v>
      </c>
      <c r="J6" s="40">
        <f t="shared" ref="J6:J25" si="3">ROUND(G6*0.5,2)</f>
        <v>0</v>
      </c>
      <c r="K6" s="42"/>
      <c r="L6" s="224" t="s">
        <v>317</v>
      </c>
      <c r="M6" s="29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31" t="s">
        <v>46</v>
      </c>
      <c r="B7" s="39"/>
      <c r="C7" s="45" t="str">
        <f>IF(B7&gt;0,VLOOKUP(B7,Darbuotojai!C$87:H$106,2,FALSE),"")</f>
        <v/>
      </c>
      <c r="D7" s="35" t="s">
        <v>42</v>
      </c>
      <c r="E7" s="35">
        <f>IF(B7&gt;0,ROUND(VLOOKUP(B7,Darbuotojai!C$87:H$106,5,FALSE),2),0)</f>
        <v>0</v>
      </c>
      <c r="F7" s="40">
        <f>IF(B7&gt;0,ROUND(VLOOKUP(B7,Darbuotojai!C$87:H$106,6,FALSE),2),0)</f>
        <v>0</v>
      </c>
      <c r="G7" s="40">
        <f t="shared" si="1"/>
        <v>0</v>
      </c>
      <c r="H7" s="40"/>
      <c r="I7" s="40">
        <f t="shared" si="2"/>
        <v>0</v>
      </c>
      <c r="J7" s="40">
        <f t="shared" si="3"/>
        <v>0</v>
      </c>
      <c r="K7" s="42"/>
      <c r="L7" s="225"/>
      <c r="M7" s="29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31" t="s">
        <v>50</v>
      </c>
      <c r="B8" s="39"/>
      <c r="C8" s="45" t="str">
        <f>IF(B8&gt;0,VLOOKUP(B8,Darbuotojai!C$87:H$106,2,FALSE),"")</f>
        <v/>
      </c>
      <c r="D8" s="35" t="s">
        <v>42</v>
      </c>
      <c r="E8" s="35">
        <f>IF(B8&gt;0,ROUND(VLOOKUP(B8,Darbuotojai!C$87:H$106,5,FALSE),2),0)</f>
        <v>0</v>
      </c>
      <c r="F8" s="40">
        <f>IF(B8&gt;0,ROUND(VLOOKUP(B8,Darbuotojai!C$87:H$106,6,FALSE),2),0)</f>
        <v>0</v>
      </c>
      <c r="G8" s="40">
        <f t="shared" si="1"/>
        <v>0</v>
      </c>
      <c r="H8" s="40"/>
      <c r="I8" s="40">
        <f t="shared" si="2"/>
        <v>0</v>
      </c>
      <c r="J8" s="40">
        <f t="shared" si="3"/>
        <v>0</v>
      </c>
      <c r="K8" s="42"/>
      <c r="L8" s="225"/>
      <c r="M8" s="29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31" t="s">
        <v>53</v>
      </c>
      <c r="B9" s="39"/>
      <c r="C9" s="45" t="str">
        <f>IF(B9&gt;0,VLOOKUP(B9,Darbuotojai!C$87:H$106,2,FALSE),"")</f>
        <v/>
      </c>
      <c r="D9" s="35" t="s">
        <v>42</v>
      </c>
      <c r="E9" s="35">
        <f>IF(B9&gt;0,ROUND(VLOOKUP(B9,Darbuotojai!C$87:H$106,5,FALSE),2),0)</f>
        <v>0</v>
      </c>
      <c r="F9" s="40">
        <f>IF(B9&gt;0,ROUND(VLOOKUP(B9,Darbuotojai!C$87:H$106,6,FALSE),2),0)</f>
        <v>0</v>
      </c>
      <c r="G9" s="40">
        <f t="shared" si="1"/>
        <v>0</v>
      </c>
      <c r="H9" s="40"/>
      <c r="I9" s="40">
        <f t="shared" si="2"/>
        <v>0</v>
      </c>
      <c r="J9" s="40">
        <f t="shared" si="3"/>
        <v>0</v>
      </c>
      <c r="K9" s="42"/>
      <c r="L9" s="198"/>
      <c r="M9" s="29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31" t="s">
        <v>56</v>
      </c>
      <c r="B10" s="39"/>
      <c r="C10" s="45" t="str">
        <f>IF(B10&gt;0,VLOOKUP(B10,Darbuotojai!C$87:H$106,2,FALSE),"")</f>
        <v/>
      </c>
      <c r="D10" s="35" t="s">
        <v>42</v>
      </c>
      <c r="E10" s="35">
        <f>IF(B10&gt;0,ROUND(VLOOKUP(B10,Darbuotojai!C$87:H$106,5,FALSE),2),0)</f>
        <v>0</v>
      </c>
      <c r="F10" s="40">
        <f>IF(B10&gt;0,ROUND(VLOOKUP(B10,Darbuotojai!C$87:H$106,6,FALSE),2),0)</f>
        <v>0</v>
      </c>
      <c r="G10" s="40">
        <f t="shared" si="1"/>
        <v>0</v>
      </c>
      <c r="H10" s="40"/>
      <c r="I10" s="40">
        <f t="shared" si="2"/>
        <v>0</v>
      </c>
      <c r="J10" s="40">
        <f t="shared" si="3"/>
        <v>0</v>
      </c>
      <c r="K10" s="42"/>
      <c r="L10" s="44"/>
      <c r="M10" s="29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31" t="s">
        <v>58</v>
      </c>
      <c r="B11" s="39"/>
      <c r="C11" s="45" t="str">
        <f>IF(B11&gt;0,VLOOKUP(B11,Darbuotojai!C$87:H$106,2,FALSE),"")</f>
        <v/>
      </c>
      <c r="D11" s="35" t="s">
        <v>42</v>
      </c>
      <c r="E11" s="35">
        <f>IF(B11&gt;0,ROUND(VLOOKUP(B11,Darbuotojai!C$87:H$106,5,FALSE),2),0)</f>
        <v>0</v>
      </c>
      <c r="F11" s="40">
        <f>IF(B11&gt;0,ROUND(VLOOKUP(B11,Darbuotojai!C$87:H$106,6,FALSE),2),0)</f>
        <v>0</v>
      </c>
      <c r="G11" s="40">
        <f t="shared" si="1"/>
        <v>0</v>
      </c>
      <c r="H11" s="40"/>
      <c r="I11" s="40">
        <f t="shared" si="2"/>
        <v>0</v>
      </c>
      <c r="J11" s="40">
        <f t="shared" si="3"/>
        <v>0</v>
      </c>
      <c r="K11" s="42"/>
      <c r="L11" s="44"/>
      <c r="M11" s="2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31" t="s">
        <v>61</v>
      </c>
      <c r="B12" s="39"/>
      <c r="C12" s="45" t="str">
        <f>IF(B12&gt;0,VLOOKUP(B12,Darbuotojai!C$87:H$106,2,FALSE),"")</f>
        <v/>
      </c>
      <c r="D12" s="35" t="s">
        <v>42</v>
      </c>
      <c r="E12" s="35">
        <f>IF(B12&gt;0,ROUND(VLOOKUP(B12,Darbuotojai!C$87:H$106,5,FALSE),2),0)</f>
        <v>0</v>
      </c>
      <c r="F12" s="40">
        <f>IF(B12&gt;0,ROUND(VLOOKUP(B12,Darbuotojai!C$87:H$106,6,FALSE),2),0)</f>
        <v>0</v>
      </c>
      <c r="G12" s="40">
        <f t="shared" si="1"/>
        <v>0</v>
      </c>
      <c r="H12" s="40"/>
      <c r="I12" s="40">
        <f t="shared" si="2"/>
        <v>0</v>
      </c>
      <c r="J12" s="40">
        <f t="shared" si="3"/>
        <v>0</v>
      </c>
      <c r="K12" s="42"/>
      <c r="L12" s="44"/>
      <c r="M12" s="2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31" t="s">
        <v>64</v>
      </c>
      <c r="B13" s="39"/>
      <c r="C13" s="45" t="str">
        <f>IF(B13&gt;0,VLOOKUP(B13,Darbuotojai!C$87:H$106,2,FALSE),"")</f>
        <v/>
      </c>
      <c r="D13" s="35" t="s">
        <v>42</v>
      </c>
      <c r="E13" s="35">
        <f>IF(B13&gt;0,ROUND(VLOOKUP(B13,Darbuotojai!C$87:H$106,5,FALSE),2),0)</f>
        <v>0</v>
      </c>
      <c r="F13" s="40">
        <f>IF(B13&gt;0,ROUND(VLOOKUP(B13,Darbuotojai!C$87:H$106,6,FALSE),2),0)</f>
        <v>0</v>
      </c>
      <c r="G13" s="40">
        <f t="shared" si="1"/>
        <v>0</v>
      </c>
      <c r="H13" s="40"/>
      <c r="I13" s="40">
        <f t="shared" si="2"/>
        <v>0</v>
      </c>
      <c r="J13" s="40">
        <f t="shared" si="3"/>
        <v>0</v>
      </c>
      <c r="K13" s="42"/>
      <c r="L13" s="44"/>
      <c r="M13" s="29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31" t="s">
        <v>67</v>
      </c>
      <c r="B14" s="39"/>
      <c r="C14" s="45" t="str">
        <f>IF(B14&gt;0,VLOOKUP(B14,Darbuotojai!C$87:H$106,2,FALSE),"")</f>
        <v/>
      </c>
      <c r="D14" s="35" t="s">
        <v>42</v>
      </c>
      <c r="E14" s="35">
        <f>IF(B14&gt;0,ROUND(VLOOKUP(B14,Darbuotojai!C$87:H$106,5,FALSE),2),0)</f>
        <v>0</v>
      </c>
      <c r="F14" s="40">
        <f>IF(B14&gt;0,ROUND(VLOOKUP(B14,Darbuotojai!C$87:H$106,6,FALSE),2),0)</f>
        <v>0</v>
      </c>
      <c r="G14" s="40">
        <f t="shared" si="1"/>
        <v>0</v>
      </c>
      <c r="H14" s="40"/>
      <c r="I14" s="40">
        <f t="shared" si="2"/>
        <v>0</v>
      </c>
      <c r="J14" s="40">
        <f t="shared" si="3"/>
        <v>0</v>
      </c>
      <c r="K14" s="42"/>
      <c r="L14" s="44"/>
      <c r="M14" s="2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31" t="s">
        <v>69</v>
      </c>
      <c r="B15" s="39"/>
      <c r="C15" s="45" t="str">
        <f>IF(B15&gt;0,VLOOKUP(B15,Darbuotojai!C$87:H$106,2,FALSE),"")</f>
        <v/>
      </c>
      <c r="D15" s="35" t="s">
        <v>42</v>
      </c>
      <c r="E15" s="35">
        <f>IF(B15&gt;0,ROUND(VLOOKUP(B15,Darbuotojai!C$87:H$106,5,FALSE),2),0)</f>
        <v>0</v>
      </c>
      <c r="F15" s="40">
        <f>IF(B15&gt;0,ROUND(VLOOKUP(B15,Darbuotojai!C$87:H$106,6,FALSE),2),0)</f>
        <v>0</v>
      </c>
      <c r="G15" s="40">
        <f t="shared" si="1"/>
        <v>0</v>
      </c>
      <c r="H15" s="40"/>
      <c r="I15" s="40">
        <f t="shared" si="2"/>
        <v>0</v>
      </c>
      <c r="J15" s="40">
        <f t="shared" si="3"/>
        <v>0</v>
      </c>
      <c r="K15" s="42"/>
      <c r="L15" s="44"/>
      <c r="M15" s="2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31" t="s">
        <v>73</v>
      </c>
      <c r="B16" s="39"/>
      <c r="C16" s="45" t="str">
        <f>IF(B16&gt;0,VLOOKUP(B16,Darbuotojai!C$87:H$106,2,FALSE),"")</f>
        <v/>
      </c>
      <c r="D16" s="35" t="s">
        <v>42</v>
      </c>
      <c r="E16" s="35">
        <f>IF(B16&gt;0,ROUND(VLOOKUP(B16,Darbuotojai!C$87:H$106,5,FALSE),2),0)</f>
        <v>0</v>
      </c>
      <c r="F16" s="40">
        <f>IF(B16&gt;0,ROUND(VLOOKUP(B16,Darbuotojai!C$87:H$106,6,FALSE),2),0)</f>
        <v>0</v>
      </c>
      <c r="G16" s="40">
        <f t="shared" si="1"/>
        <v>0</v>
      </c>
      <c r="H16" s="40"/>
      <c r="I16" s="40">
        <f t="shared" si="2"/>
        <v>0</v>
      </c>
      <c r="J16" s="40">
        <f t="shared" si="3"/>
        <v>0</v>
      </c>
      <c r="K16" s="42"/>
      <c r="L16" s="44"/>
      <c r="M16" s="29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31" t="s">
        <v>76</v>
      </c>
      <c r="B17" s="39"/>
      <c r="C17" s="45" t="str">
        <f>IF(B17&gt;0,VLOOKUP(B17,Darbuotojai!C$87:H$106,2,FALSE),"")</f>
        <v/>
      </c>
      <c r="D17" s="35" t="s">
        <v>42</v>
      </c>
      <c r="E17" s="35">
        <f>IF(B17&gt;0,ROUND(VLOOKUP(B17,Darbuotojai!C$87:H$106,5,FALSE),2),0)</f>
        <v>0</v>
      </c>
      <c r="F17" s="40">
        <f>IF(B17&gt;0,ROUND(VLOOKUP(B17,Darbuotojai!C$87:H$106,6,FALSE),2),0)</f>
        <v>0</v>
      </c>
      <c r="G17" s="40">
        <f t="shared" si="1"/>
        <v>0</v>
      </c>
      <c r="H17" s="40"/>
      <c r="I17" s="40">
        <f t="shared" si="2"/>
        <v>0</v>
      </c>
      <c r="J17" s="40">
        <f t="shared" si="3"/>
        <v>0</v>
      </c>
      <c r="K17" s="42"/>
      <c r="L17" s="44"/>
      <c r="M17" s="29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31" t="s">
        <v>80</v>
      </c>
      <c r="B18" s="39"/>
      <c r="C18" s="45" t="str">
        <f>IF(B18&gt;0,VLOOKUP(B18,Darbuotojai!C$87:H$106,2,FALSE),"")</f>
        <v/>
      </c>
      <c r="D18" s="35" t="s">
        <v>42</v>
      </c>
      <c r="E18" s="35">
        <f>IF(B18&gt;0,ROUND(VLOOKUP(B18,Darbuotojai!C$87:H$106,5,FALSE),2),0)</f>
        <v>0</v>
      </c>
      <c r="F18" s="40">
        <f>IF(B18&gt;0,ROUND(VLOOKUP(B18,Darbuotojai!C$87:H$106,6,FALSE),2),0)</f>
        <v>0</v>
      </c>
      <c r="G18" s="40">
        <f t="shared" si="1"/>
        <v>0</v>
      </c>
      <c r="H18" s="40"/>
      <c r="I18" s="40">
        <f t="shared" si="2"/>
        <v>0</v>
      </c>
      <c r="J18" s="40">
        <f t="shared" si="3"/>
        <v>0</v>
      </c>
      <c r="K18" s="42"/>
      <c r="L18" s="44"/>
      <c r="M18" s="29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31" t="s">
        <v>84</v>
      </c>
      <c r="B19" s="39"/>
      <c r="C19" s="45" t="str">
        <f>IF(B19&gt;0,VLOOKUP(B19,Darbuotojai!C$87:H$106,2,FALSE),"")</f>
        <v/>
      </c>
      <c r="D19" s="35" t="s">
        <v>42</v>
      </c>
      <c r="E19" s="35">
        <f>IF(B19&gt;0,ROUND(VLOOKUP(B19,Darbuotojai!C$87:H$106,5,FALSE),2),0)</f>
        <v>0</v>
      </c>
      <c r="F19" s="40">
        <f>IF(B19&gt;0,ROUND(VLOOKUP(B19,Darbuotojai!C$87:H$106,6,FALSE),2),0)</f>
        <v>0</v>
      </c>
      <c r="G19" s="40">
        <f t="shared" si="1"/>
        <v>0</v>
      </c>
      <c r="H19" s="40"/>
      <c r="I19" s="40">
        <f t="shared" si="2"/>
        <v>0</v>
      </c>
      <c r="J19" s="40">
        <f t="shared" si="3"/>
        <v>0</v>
      </c>
      <c r="K19" s="42"/>
      <c r="L19" s="44"/>
      <c r="M19" s="29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31" t="s">
        <v>94</v>
      </c>
      <c r="B20" s="39"/>
      <c r="C20" s="45" t="str">
        <f>IF(B20&gt;0,VLOOKUP(B20,Darbuotojai!C$87:H$106,2,FALSE),"")</f>
        <v/>
      </c>
      <c r="D20" s="35" t="s">
        <v>42</v>
      </c>
      <c r="E20" s="35">
        <f>IF(B20&gt;0,ROUND(VLOOKUP(B20,Darbuotojai!C$87:H$106,5,FALSE),2),0)</f>
        <v>0</v>
      </c>
      <c r="F20" s="40">
        <f>IF(B20&gt;0,ROUND(VLOOKUP(B20,Darbuotojai!C$87:H$106,6,FALSE),2),0)</f>
        <v>0</v>
      </c>
      <c r="G20" s="40">
        <f t="shared" si="1"/>
        <v>0</v>
      </c>
      <c r="H20" s="40"/>
      <c r="I20" s="40">
        <f t="shared" si="2"/>
        <v>0</v>
      </c>
      <c r="J20" s="40">
        <f t="shared" si="3"/>
        <v>0</v>
      </c>
      <c r="K20" s="42"/>
      <c r="L20" s="44"/>
      <c r="M20" s="29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4" x14ac:dyDescent="0.3">
      <c r="A21" s="31" t="s">
        <v>98</v>
      </c>
      <c r="B21" s="39"/>
      <c r="C21" s="45" t="str">
        <f>IF(B21&gt;0,VLOOKUP(B21,Darbuotojai!C$87:H$106,2,FALSE),"")</f>
        <v/>
      </c>
      <c r="D21" s="35" t="s">
        <v>42</v>
      </c>
      <c r="E21" s="35">
        <f>IF(B21&gt;0,ROUND(VLOOKUP(B21,Darbuotojai!C$87:H$106,5,FALSE),2),0)</f>
        <v>0</v>
      </c>
      <c r="F21" s="40">
        <f>IF(B21&gt;0,ROUND(VLOOKUP(B21,Darbuotojai!C$87:H$106,6,FALSE),2),0)</f>
        <v>0</v>
      </c>
      <c r="G21" s="40">
        <f t="shared" si="1"/>
        <v>0</v>
      </c>
      <c r="H21" s="40"/>
      <c r="I21" s="40">
        <f t="shared" si="2"/>
        <v>0</v>
      </c>
      <c r="J21" s="40">
        <f t="shared" si="3"/>
        <v>0</v>
      </c>
      <c r="K21" s="42"/>
      <c r="L21" s="44"/>
      <c r="M21" s="29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4" x14ac:dyDescent="0.3">
      <c r="A22" s="31" t="s">
        <v>102</v>
      </c>
      <c r="B22" s="39"/>
      <c r="C22" s="45" t="str">
        <f>IF(B22&gt;0,VLOOKUP(B22,Darbuotojai!C$87:H$106,2,FALSE),"")</f>
        <v/>
      </c>
      <c r="D22" s="35" t="s">
        <v>42</v>
      </c>
      <c r="E22" s="35">
        <f>IF(B22&gt;0,ROUND(VLOOKUP(B22,Darbuotojai!C$87:H$106,5,FALSE),2),0)</f>
        <v>0</v>
      </c>
      <c r="F22" s="40">
        <f>IF(B22&gt;0,ROUND(VLOOKUP(B22,Darbuotojai!C$87:H$106,6,FALSE),2),0)</f>
        <v>0</v>
      </c>
      <c r="G22" s="40">
        <f t="shared" si="1"/>
        <v>0</v>
      </c>
      <c r="H22" s="40"/>
      <c r="I22" s="40">
        <f t="shared" si="2"/>
        <v>0</v>
      </c>
      <c r="J22" s="40">
        <f t="shared" si="3"/>
        <v>0</v>
      </c>
      <c r="K22" s="42"/>
      <c r="L22" s="44"/>
      <c r="M22" s="29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4" x14ac:dyDescent="0.3">
      <c r="A23" s="31" t="s">
        <v>104</v>
      </c>
      <c r="B23" s="39"/>
      <c r="C23" s="45" t="str">
        <f>IF(B23&gt;0,VLOOKUP(B23,Darbuotojai!C$87:H$106,2,FALSE),"")</f>
        <v/>
      </c>
      <c r="D23" s="35" t="s">
        <v>42</v>
      </c>
      <c r="E23" s="35">
        <f>IF(B23&gt;0,ROUND(VLOOKUP(B23,Darbuotojai!C$87:H$106,5,FALSE),2),0)</f>
        <v>0</v>
      </c>
      <c r="F23" s="40">
        <f>IF(B23&gt;0,ROUND(VLOOKUP(B23,Darbuotojai!C$87:H$106,6,FALSE),2),0)</f>
        <v>0</v>
      </c>
      <c r="G23" s="40">
        <f t="shared" si="1"/>
        <v>0</v>
      </c>
      <c r="H23" s="40"/>
      <c r="I23" s="40">
        <f t="shared" si="2"/>
        <v>0</v>
      </c>
      <c r="J23" s="40">
        <f t="shared" si="3"/>
        <v>0</v>
      </c>
      <c r="K23" s="42"/>
      <c r="L23" s="44"/>
      <c r="M23" s="29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4" x14ac:dyDescent="0.3">
      <c r="A24" s="31" t="s">
        <v>107</v>
      </c>
      <c r="B24" s="39"/>
      <c r="C24" s="45" t="str">
        <f>IF(B24&gt;0,VLOOKUP(B24,Darbuotojai!C$87:H$106,2,FALSE),"")</f>
        <v/>
      </c>
      <c r="D24" s="35" t="s">
        <v>42</v>
      </c>
      <c r="E24" s="35">
        <f>IF(B24&gt;0,ROUND(VLOOKUP(B24,Darbuotojai!C$87:H$106,5,FALSE),2),0)</f>
        <v>0</v>
      </c>
      <c r="F24" s="40">
        <f>IF(B24&gt;0,ROUND(VLOOKUP(B24,Darbuotojai!C$87:H$106,6,FALSE),2),0)</f>
        <v>0</v>
      </c>
      <c r="G24" s="40">
        <f t="shared" si="1"/>
        <v>0</v>
      </c>
      <c r="H24" s="40"/>
      <c r="I24" s="40">
        <f t="shared" si="2"/>
        <v>0</v>
      </c>
      <c r="J24" s="40">
        <f t="shared" si="3"/>
        <v>0</v>
      </c>
      <c r="K24" s="42"/>
      <c r="L24" s="44"/>
      <c r="M24" s="29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4" x14ac:dyDescent="0.3">
      <c r="A25" s="31" t="s">
        <v>109</v>
      </c>
      <c r="B25" s="39"/>
      <c r="C25" s="45" t="str">
        <f>IF(B25&gt;0,VLOOKUP(B25,Darbuotojai!C$87:H$106,2,FALSE),"")</f>
        <v/>
      </c>
      <c r="D25" s="35" t="s">
        <v>42</v>
      </c>
      <c r="E25" s="35">
        <f>IF(B25&gt;0,ROUND(VLOOKUP(B25,Darbuotojai!C$87:H$106,5,FALSE),2),0)</f>
        <v>0</v>
      </c>
      <c r="F25" s="40">
        <f>IF(B25&gt;0,ROUND(VLOOKUP(B25,Darbuotojai!C$87:H$106,6,FALSE),2),0)</f>
        <v>0</v>
      </c>
      <c r="G25" s="40">
        <f t="shared" si="1"/>
        <v>0</v>
      </c>
      <c r="H25" s="40"/>
      <c r="I25" s="40">
        <f t="shared" si="2"/>
        <v>0</v>
      </c>
      <c r="J25" s="40">
        <f t="shared" si="3"/>
        <v>0</v>
      </c>
      <c r="K25" s="42"/>
      <c r="L25" s="44"/>
      <c r="M25" s="29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" customHeight="1" x14ac:dyDescent="0.3">
      <c r="A26" s="24" t="s">
        <v>112</v>
      </c>
      <c r="B26" s="217" t="s">
        <v>113</v>
      </c>
      <c r="C26" s="195"/>
      <c r="D26" s="195"/>
      <c r="E26" s="195"/>
      <c r="F26" s="199"/>
      <c r="G26" s="25">
        <f t="shared" ref="G26:J26" si="4">SUM(G27,G35,G43,G51,G59,G67,G75,G83,G91,G99,)</f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7"/>
      <c r="L26" s="65"/>
      <c r="M26" s="29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1.25" customHeight="1" x14ac:dyDescent="0.3">
      <c r="A27" s="212" t="s">
        <v>114</v>
      </c>
      <c r="B27" s="209" t="s">
        <v>155</v>
      </c>
      <c r="C27" s="66" t="s">
        <v>78</v>
      </c>
      <c r="D27" s="35" t="s">
        <v>116</v>
      </c>
      <c r="E27" s="67"/>
      <c r="F27" s="68"/>
      <c r="G27" s="69">
        <f>E27*G28</f>
        <v>0</v>
      </c>
      <c r="H27" s="69">
        <f>E27*H28</f>
        <v>0</v>
      </c>
      <c r="I27" s="69">
        <f t="shared" ref="I27:I106" si="5">ROUND((G27+H27)*$C$2,2)</f>
        <v>0</v>
      </c>
      <c r="J27" s="69">
        <f t="shared" ref="J27:J106" si="6">ROUND((G27+H27)*0.5,2)</f>
        <v>0</v>
      </c>
      <c r="K27" s="214"/>
      <c r="L27" s="70" t="s">
        <v>118</v>
      </c>
      <c r="M27" s="213"/>
      <c r="N27" s="199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1.25" customHeight="1" x14ac:dyDescent="0.3">
      <c r="A28" s="208"/>
      <c r="B28" s="210"/>
      <c r="C28" s="71" t="s">
        <v>120</v>
      </c>
      <c r="D28" s="72"/>
      <c r="E28" s="73"/>
      <c r="F28" s="74"/>
      <c r="G28" s="75">
        <f t="shared" ref="G28:H28" si="7">SUM(G29:G34)</f>
        <v>0</v>
      </c>
      <c r="H28" s="75">
        <f t="shared" si="7"/>
        <v>0</v>
      </c>
      <c r="I28" s="75">
        <f t="shared" si="5"/>
        <v>0</v>
      </c>
      <c r="J28" s="75">
        <f t="shared" si="6"/>
        <v>0</v>
      </c>
      <c r="K28" s="208"/>
      <c r="L28" s="76" t="s">
        <v>122</v>
      </c>
      <c r="M28" s="77"/>
      <c r="N28" s="3" t="s">
        <v>123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1.25" customHeight="1" x14ac:dyDescent="0.3">
      <c r="A29" s="208"/>
      <c r="B29" s="210"/>
      <c r="C29" s="78" t="s">
        <v>124</v>
      </c>
      <c r="D29" s="79" t="s">
        <v>123</v>
      </c>
      <c r="E29" s="80">
        <f>M28</f>
        <v>0</v>
      </c>
      <c r="F29" s="75">
        <f>IF(M27&gt;0,VLOOKUP(M27,'Dienpinigiai ir apgyvendinimas'!A$4:C$157,3,FALSE),0)</f>
        <v>0</v>
      </c>
      <c r="G29" s="75">
        <f>ROUND(E29*F29*M29,2)</f>
        <v>0</v>
      </c>
      <c r="H29" s="75"/>
      <c r="I29" s="75">
        <f t="shared" si="5"/>
        <v>0</v>
      </c>
      <c r="J29" s="75">
        <f t="shared" si="6"/>
        <v>0</v>
      </c>
      <c r="K29" s="208"/>
      <c r="L29" s="81" t="s">
        <v>126</v>
      </c>
      <c r="M29" s="77"/>
      <c r="N29" s="3" t="s">
        <v>127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1.25" customHeight="1" x14ac:dyDescent="0.3">
      <c r="A30" s="208"/>
      <c r="B30" s="210"/>
      <c r="C30" s="78" t="s">
        <v>128</v>
      </c>
      <c r="D30" s="79" t="s">
        <v>129</v>
      </c>
      <c r="E30" s="80">
        <f>IF(E29&gt;0,E29-1,0)</f>
        <v>0</v>
      </c>
      <c r="F30" s="75">
        <f>IF(M27&gt;0,VLOOKUP(M27,'Dienpinigiai ir apgyvendinimas'!A$4:C$157,2,FALSE),0)</f>
        <v>0</v>
      </c>
      <c r="G30" s="75">
        <f>ROUND(E30*F30*M29,2)</f>
        <v>0</v>
      </c>
      <c r="H30" s="82"/>
      <c r="I30" s="75">
        <f t="shared" si="5"/>
        <v>0</v>
      </c>
      <c r="J30" s="75">
        <f t="shared" si="6"/>
        <v>0</v>
      </c>
      <c r="K30" s="208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1.25" customHeight="1" x14ac:dyDescent="0.3">
      <c r="A31" s="208"/>
      <c r="B31" s="210"/>
      <c r="C31" s="78" t="s">
        <v>131</v>
      </c>
      <c r="D31" s="83"/>
      <c r="E31" s="84"/>
      <c r="F31" s="82"/>
      <c r="G31" s="75">
        <f t="shared" ref="G31:G34" si="8">ROUND(E31*F31,2)</f>
        <v>0</v>
      </c>
      <c r="H31" s="82"/>
      <c r="I31" s="75">
        <f t="shared" si="5"/>
        <v>0</v>
      </c>
      <c r="J31" s="75">
        <f t="shared" si="6"/>
        <v>0</v>
      </c>
      <c r="K31" s="208"/>
      <c r="L31" s="85"/>
      <c r="M31" s="29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1.25" customHeight="1" x14ac:dyDescent="0.3">
      <c r="A32" s="208"/>
      <c r="B32" s="210"/>
      <c r="C32" s="78" t="s">
        <v>133</v>
      </c>
      <c r="D32" s="83"/>
      <c r="E32" s="84"/>
      <c r="F32" s="82"/>
      <c r="G32" s="75">
        <f t="shared" si="8"/>
        <v>0</v>
      </c>
      <c r="H32" s="82"/>
      <c r="I32" s="75">
        <f t="shared" si="5"/>
        <v>0</v>
      </c>
      <c r="J32" s="75">
        <f t="shared" si="6"/>
        <v>0</v>
      </c>
      <c r="K32" s="208"/>
      <c r="L32" s="85"/>
      <c r="M32" s="2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1.25" customHeight="1" x14ac:dyDescent="0.3">
      <c r="A33" s="208"/>
      <c r="B33" s="210"/>
      <c r="C33" s="86" t="s">
        <v>324</v>
      </c>
      <c r="D33" s="83"/>
      <c r="E33" s="84"/>
      <c r="F33" s="82"/>
      <c r="G33" s="75">
        <f t="shared" si="8"/>
        <v>0</v>
      </c>
      <c r="H33" s="82"/>
      <c r="I33" s="75">
        <f t="shared" si="5"/>
        <v>0</v>
      </c>
      <c r="J33" s="75">
        <f t="shared" si="6"/>
        <v>0</v>
      </c>
      <c r="K33" s="208"/>
      <c r="L33" s="85"/>
      <c r="M33" s="29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1.25" customHeight="1" x14ac:dyDescent="0.3">
      <c r="A34" s="192"/>
      <c r="B34" s="211"/>
      <c r="C34" s="86" t="s">
        <v>135</v>
      </c>
      <c r="D34" s="83"/>
      <c r="E34" s="84"/>
      <c r="F34" s="82"/>
      <c r="G34" s="75">
        <f t="shared" si="8"/>
        <v>0</v>
      </c>
      <c r="H34" s="82"/>
      <c r="I34" s="75">
        <f t="shared" si="5"/>
        <v>0</v>
      </c>
      <c r="J34" s="75">
        <f t="shared" si="6"/>
        <v>0</v>
      </c>
      <c r="K34" s="192"/>
      <c r="L34" s="85"/>
      <c r="M34" s="29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1.25" customHeight="1" x14ac:dyDescent="0.3">
      <c r="A35" s="212" t="s">
        <v>139</v>
      </c>
      <c r="B35" s="209" t="s">
        <v>155</v>
      </c>
      <c r="C35" s="66" t="s">
        <v>78</v>
      </c>
      <c r="D35" s="35" t="s">
        <v>116</v>
      </c>
      <c r="E35" s="67"/>
      <c r="F35" s="68"/>
      <c r="G35" s="69">
        <f>E35*G36</f>
        <v>0</v>
      </c>
      <c r="H35" s="69">
        <f>E35*H36</f>
        <v>0</v>
      </c>
      <c r="I35" s="74">
        <f t="shared" si="5"/>
        <v>0</v>
      </c>
      <c r="J35" s="74">
        <f t="shared" si="6"/>
        <v>0</v>
      </c>
      <c r="K35" s="214"/>
      <c r="L35" s="70" t="s">
        <v>118</v>
      </c>
      <c r="M35" s="213"/>
      <c r="N35" s="199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1.25" customHeight="1" x14ac:dyDescent="0.3">
      <c r="A36" s="208"/>
      <c r="B36" s="210"/>
      <c r="C36" s="71" t="s">
        <v>120</v>
      </c>
      <c r="D36" s="72"/>
      <c r="E36" s="73"/>
      <c r="F36" s="74"/>
      <c r="G36" s="75">
        <f t="shared" ref="G36:H36" si="9">SUM(G37:G42)</f>
        <v>0</v>
      </c>
      <c r="H36" s="75">
        <f t="shared" si="9"/>
        <v>0</v>
      </c>
      <c r="I36" s="75">
        <f t="shared" si="5"/>
        <v>0</v>
      </c>
      <c r="J36" s="75">
        <f t="shared" si="6"/>
        <v>0</v>
      </c>
      <c r="K36" s="208"/>
      <c r="L36" s="76" t="s">
        <v>122</v>
      </c>
      <c r="M36" s="77"/>
      <c r="N36" s="3" t="s">
        <v>123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1.25" customHeight="1" x14ac:dyDescent="0.3">
      <c r="A37" s="208"/>
      <c r="B37" s="210"/>
      <c r="C37" s="78" t="s">
        <v>124</v>
      </c>
      <c r="D37" s="79" t="s">
        <v>123</v>
      </c>
      <c r="E37" s="80">
        <f>M36</f>
        <v>0</v>
      </c>
      <c r="F37" s="75">
        <f>IF(M35&gt;0,VLOOKUP(M35,'Dienpinigiai ir apgyvendinimas'!A$4:C$157,3,FALSE),0)</f>
        <v>0</v>
      </c>
      <c r="G37" s="75">
        <f>ROUND(E37*F37*M37,2)</f>
        <v>0</v>
      </c>
      <c r="H37" s="75"/>
      <c r="I37" s="75">
        <f t="shared" si="5"/>
        <v>0</v>
      </c>
      <c r="J37" s="75">
        <f t="shared" si="6"/>
        <v>0</v>
      </c>
      <c r="K37" s="208"/>
      <c r="L37" s="81" t="s">
        <v>126</v>
      </c>
      <c r="M37" s="77"/>
      <c r="N37" s="3" t="s">
        <v>127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1.25" customHeight="1" x14ac:dyDescent="0.3">
      <c r="A38" s="208"/>
      <c r="B38" s="210"/>
      <c r="C38" s="78" t="s">
        <v>128</v>
      </c>
      <c r="D38" s="79" t="s">
        <v>129</v>
      </c>
      <c r="E38" s="80">
        <f>IF(E37&gt;0,E37-1,0)</f>
        <v>0</v>
      </c>
      <c r="F38" s="75">
        <f>IF(M35&gt;0,VLOOKUP(M35,'Dienpinigiai ir apgyvendinimas'!A$4:C$157,2,FALSE),0)</f>
        <v>0</v>
      </c>
      <c r="G38" s="75">
        <f>ROUND(E38*F38*M37,2)</f>
        <v>0</v>
      </c>
      <c r="H38" s="82"/>
      <c r="I38" s="75">
        <f t="shared" si="5"/>
        <v>0</v>
      </c>
      <c r="J38" s="75">
        <f t="shared" si="6"/>
        <v>0</v>
      </c>
      <c r="K38" s="208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1.25" customHeight="1" x14ac:dyDescent="0.3">
      <c r="A39" s="208"/>
      <c r="B39" s="210"/>
      <c r="C39" s="78" t="s">
        <v>131</v>
      </c>
      <c r="D39" s="83"/>
      <c r="E39" s="84"/>
      <c r="F39" s="82"/>
      <c r="G39" s="75">
        <f t="shared" ref="G39:G42" si="10">ROUND(E39*F39,2)</f>
        <v>0</v>
      </c>
      <c r="H39" s="82"/>
      <c r="I39" s="75">
        <f t="shared" si="5"/>
        <v>0</v>
      </c>
      <c r="J39" s="75">
        <f t="shared" si="6"/>
        <v>0</v>
      </c>
      <c r="K39" s="208"/>
      <c r="L39" s="85"/>
      <c r="M39" s="29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1.25" customHeight="1" x14ac:dyDescent="0.3">
      <c r="A40" s="208"/>
      <c r="B40" s="210"/>
      <c r="C40" s="78" t="s">
        <v>133</v>
      </c>
      <c r="D40" s="83"/>
      <c r="E40" s="84"/>
      <c r="F40" s="82"/>
      <c r="G40" s="75">
        <f t="shared" si="10"/>
        <v>0</v>
      </c>
      <c r="H40" s="82"/>
      <c r="I40" s="75">
        <f t="shared" si="5"/>
        <v>0</v>
      </c>
      <c r="J40" s="75">
        <f t="shared" si="6"/>
        <v>0</v>
      </c>
      <c r="K40" s="208"/>
      <c r="L40" s="85"/>
      <c r="M40" s="2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1.25" customHeight="1" x14ac:dyDescent="0.3">
      <c r="A41" s="208"/>
      <c r="B41" s="210"/>
      <c r="C41" s="86" t="s">
        <v>135</v>
      </c>
      <c r="D41" s="83"/>
      <c r="E41" s="84"/>
      <c r="F41" s="82"/>
      <c r="G41" s="75">
        <f t="shared" si="10"/>
        <v>0</v>
      </c>
      <c r="H41" s="82"/>
      <c r="I41" s="75">
        <f t="shared" si="5"/>
        <v>0</v>
      </c>
      <c r="J41" s="75">
        <f t="shared" si="6"/>
        <v>0</v>
      </c>
      <c r="K41" s="208"/>
      <c r="L41" s="85"/>
      <c r="M41" s="2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1.25" customHeight="1" x14ac:dyDescent="0.3">
      <c r="A42" s="192"/>
      <c r="B42" s="211"/>
      <c r="C42" s="86" t="s">
        <v>135</v>
      </c>
      <c r="D42" s="83"/>
      <c r="E42" s="84"/>
      <c r="F42" s="82"/>
      <c r="G42" s="75">
        <f t="shared" si="10"/>
        <v>0</v>
      </c>
      <c r="H42" s="82"/>
      <c r="I42" s="75">
        <f t="shared" si="5"/>
        <v>0</v>
      </c>
      <c r="J42" s="75">
        <f t="shared" si="6"/>
        <v>0</v>
      </c>
      <c r="K42" s="192"/>
      <c r="L42" s="85"/>
      <c r="M42" s="2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1.25" customHeight="1" x14ac:dyDescent="0.3">
      <c r="A43" s="212" t="s">
        <v>148</v>
      </c>
      <c r="B43" s="209" t="s">
        <v>155</v>
      </c>
      <c r="C43" s="66" t="s">
        <v>78</v>
      </c>
      <c r="D43" s="35" t="s">
        <v>116</v>
      </c>
      <c r="E43" s="67"/>
      <c r="F43" s="68"/>
      <c r="G43" s="69">
        <f>E43*G44</f>
        <v>0</v>
      </c>
      <c r="H43" s="69">
        <f>E43*H44</f>
        <v>0</v>
      </c>
      <c r="I43" s="74">
        <f t="shared" si="5"/>
        <v>0</v>
      </c>
      <c r="J43" s="74">
        <f t="shared" si="6"/>
        <v>0</v>
      </c>
      <c r="K43" s="214"/>
      <c r="L43" s="70" t="s">
        <v>118</v>
      </c>
      <c r="M43" s="213"/>
      <c r="N43" s="199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1.25" customHeight="1" x14ac:dyDescent="0.3">
      <c r="A44" s="208"/>
      <c r="B44" s="210"/>
      <c r="C44" s="71" t="s">
        <v>120</v>
      </c>
      <c r="D44" s="72"/>
      <c r="E44" s="73"/>
      <c r="F44" s="74"/>
      <c r="G44" s="75">
        <f t="shared" ref="G44:H44" si="11">SUM(G45:G50)</f>
        <v>0</v>
      </c>
      <c r="H44" s="75">
        <f t="shared" si="11"/>
        <v>0</v>
      </c>
      <c r="I44" s="75">
        <f t="shared" si="5"/>
        <v>0</v>
      </c>
      <c r="J44" s="75">
        <f t="shared" si="6"/>
        <v>0</v>
      </c>
      <c r="K44" s="208"/>
      <c r="L44" s="76" t="s">
        <v>122</v>
      </c>
      <c r="M44" s="77"/>
      <c r="N44" s="3" t="s">
        <v>123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1.25" customHeight="1" x14ac:dyDescent="0.3">
      <c r="A45" s="208"/>
      <c r="B45" s="210"/>
      <c r="C45" s="78" t="s">
        <v>124</v>
      </c>
      <c r="D45" s="79" t="s">
        <v>123</v>
      </c>
      <c r="E45" s="80">
        <f>M44</f>
        <v>0</v>
      </c>
      <c r="F45" s="75">
        <f>IF(M43&gt;0,VLOOKUP(M43,'Dienpinigiai ir apgyvendinimas'!A$4:C$157,3,FALSE),0)</f>
        <v>0</v>
      </c>
      <c r="G45" s="75">
        <f>ROUND(E45*F45*M45,2)</f>
        <v>0</v>
      </c>
      <c r="H45" s="75"/>
      <c r="I45" s="75">
        <f t="shared" si="5"/>
        <v>0</v>
      </c>
      <c r="J45" s="75">
        <f t="shared" si="6"/>
        <v>0</v>
      </c>
      <c r="K45" s="208"/>
      <c r="L45" s="81" t="s">
        <v>126</v>
      </c>
      <c r="M45" s="77"/>
      <c r="N45" s="3" t="s">
        <v>127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1.25" customHeight="1" x14ac:dyDescent="0.3">
      <c r="A46" s="208"/>
      <c r="B46" s="210"/>
      <c r="C46" s="78" t="s">
        <v>128</v>
      </c>
      <c r="D46" s="79" t="s">
        <v>129</v>
      </c>
      <c r="E46" s="80">
        <f>IF(E45&gt;0,E45-1,0)</f>
        <v>0</v>
      </c>
      <c r="F46" s="75">
        <f>IF(M43&gt;0,VLOOKUP(M43,'Dienpinigiai ir apgyvendinimas'!A$4:C$157,2,FALSE),0)</f>
        <v>0</v>
      </c>
      <c r="G46" s="75">
        <f>ROUND(E46*F46*M45,2)</f>
        <v>0</v>
      </c>
      <c r="H46" s="82"/>
      <c r="I46" s="75">
        <f t="shared" si="5"/>
        <v>0</v>
      </c>
      <c r="J46" s="75">
        <f t="shared" si="6"/>
        <v>0</v>
      </c>
      <c r="K46" s="208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1.25" customHeight="1" x14ac:dyDescent="0.3">
      <c r="A47" s="208"/>
      <c r="B47" s="210"/>
      <c r="C47" s="78" t="s">
        <v>131</v>
      </c>
      <c r="D47" s="83"/>
      <c r="E47" s="84"/>
      <c r="F47" s="82"/>
      <c r="G47" s="75">
        <f t="shared" ref="G47:G50" si="12">ROUND(E47*F47,2)</f>
        <v>0</v>
      </c>
      <c r="H47" s="82"/>
      <c r="I47" s="75">
        <f t="shared" si="5"/>
        <v>0</v>
      </c>
      <c r="J47" s="75">
        <f t="shared" si="6"/>
        <v>0</v>
      </c>
      <c r="K47" s="208"/>
      <c r="L47" s="85"/>
      <c r="M47" s="2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1.25" customHeight="1" x14ac:dyDescent="0.3">
      <c r="A48" s="208"/>
      <c r="B48" s="210"/>
      <c r="C48" s="78" t="s">
        <v>133</v>
      </c>
      <c r="D48" s="83"/>
      <c r="E48" s="84"/>
      <c r="F48" s="82"/>
      <c r="G48" s="75">
        <f t="shared" si="12"/>
        <v>0</v>
      </c>
      <c r="H48" s="82"/>
      <c r="I48" s="75">
        <f t="shared" si="5"/>
        <v>0</v>
      </c>
      <c r="J48" s="75">
        <f t="shared" si="6"/>
        <v>0</v>
      </c>
      <c r="K48" s="208"/>
      <c r="L48" s="85"/>
      <c r="M48" s="2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1.25" customHeight="1" x14ac:dyDescent="0.3">
      <c r="A49" s="208"/>
      <c r="B49" s="210"/>
      <c r="C49" s="86" t="s">
        <v>324</v>
      </c>
      <c r="D49" s="83"/>
      <c r="E49" s="84"/>
      <c r="F49" s="82"/>
      <c r="G49" s="75">
        <f t="shared" si="12"/>
        <v>0</v>
      </c>
      <c r="H49" s="82"/>
      <c r="I49" s="75">
        <f t="shared" si="5"/>
        <v>0</v>
      </c>
      <c r="J49" s="75">
        <f t="shared" si="6"/>
        <v>0</v>
      </c>
      <c r="K49" s="208"/>
      <c r="L49" s="85"/>
      <c r="M49" s="2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1.25" customHeight="1" x14ac:dyDescent="0.3">
      <c r="A50" s="192"/>
      <c r="B50" s="211"/>
      <c r="C50" s="86" t="s">
        <v>135</v>
      </c>
      <c r="D50" s="83"/>
      <c r="E50" s="84"/>
      <c r="F50" s="82"/>
      <c r="G50" s="75">
        <f t="shared" si="12"/>
        <v>0</v>
      </c>
      <c r="H50" s="82"/>
      <c r="I50" s="75">
        <f t="shared" si="5"/>
        <v>0</v>
      </c>
      <c r="J50" s="75">
        <f t="shared" si="6"/>
        <v>0</v>
      </c>
      <c r="K50" s="192"/>
      <c r="L50" s="85"/>
      <c r="M50" s="2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1.25" customHeight="1" x14ac:dyDescent="0.3">
      <c r="A51" s="212" t="s">
        <v>158</v>
      </c>
      <c r="B51" s="209" t="s">
        <v>155</v>
      </c>
      <c r="C51" s="66" t="s">
        <v>78</v>
      </c>
      <c r="D51" s="35" t="s">
        <v>116</v>
      </c>
      <c r="E51" s="67"/>
      <c r="F51" s="68"/>
      <c r="G51" s="69">
        <f>E51*G52</f>
        <v>0</v>
      </c>
      <c r="H51" s="69">
        <f>E51*H52</f>
        <v>0</v>
      </c>
      <c r="I51" s="74">
        <f t="shared" si="5"/>
        <v>0</v>
      </c>
      <c r="J51" s="74">
        <f t="shared" si="6"/>
        <v>0</v>
      </c>
      <c r="K51" s="214"/>
      <c r="L51" s="70" t="s">
        <v>118</v>
      </c>
      <c r="M51" s="213"/>
      <c r="N51" s="199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1.25" customHeight="1" x14ac:dyDescent="0.3">
      <c r="A52" s="208"/>
      <c r="B52" s="210"/>
      <c r="C52" s="71" t="s">
        <v>120</v>
      </c>
      <c r="D52" s="72"/>
      <c r="E52" s="73"/>
      <c r="F52" s="74"/>
      <c r="G52" s="75">
        <f t="shared" ref="G52:H52" si="13">SUM(G53:G58)</f>
        <v>0</v>
      </c>
      <c r="H52" s="75">
        <f t="shared" si="13"/>
        <v>0</v>
      </c>
      <c r="I52" s="75">
        <f t="shared" si="5"/>
        <v>0</v>
      </c>
      <c r="J52" s="75">
        <f t="shared" si="6"/>
        <v>0</v>
      </c>
      <c r="K52" s="208"/>
      <c r="L52" s="76" t="s">
        <v>122</v>
      </c>
      <c r="M52" s="77"/>
      <c r="N52" s="3" t="s">
        <v>123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1.25" customHeight="1" x14ac:dyDescent="0.3">
      <c r="A53" s="208"/>
      <c r="B53" s="210"/>
      <c r="C53" s="78" t="s">
        <v>124</v>
      </c>
      <c r="D53" s="79" t="s">
        <v>123</v>
      </c>
      <c r="E53" s="80">
        <f>M52</f>
        <v>0</v>
      </c>
      <c r="F53" s="75">
        <f>IF(M51&gt;0,VLOOKUP(M51,'Dienpinigiai ir apgyvendinimas'!A$4:C$157,3,FALSE),0)</f>
        <v>0</v>
      </c>
      <c r="G53" s="75">
        <f>ROUND(E53*F53*M53,2)</f>
        <v>0</v>
      </c>
      <c r="H53" s="75"/>
      <c r="I53" s="75">
        <f t="shared" si="5"/>
        <v>0</v>
      </c>
      <c r="J53" s="75">
        <f t="shared" si="6"/>
        <v>0</v>
      </c>
      <c r="K53" s="208"/>
      <c r="L53" s="81" t="s">
        <v>126</v>
      </c>
      <c r="M53" s="77"/>
      <c r="N53" s="3" t="s">
        <v>127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1.25" customHeight="1" x14ac:dyDescent="0.3">
      <c r="A54" s="208"/>
      <c r="B54" s="210"/>
      <c r="C54" s="78" t="s">
        <v>128</v>
      </c>
      <c r="D54" s="79" t="s">
        <v>129</v>
      </c>
      <c r="E54" s="80">
        <f>IF(E53&gt;0,E53-1,0)</f>
        <v>0</v>
      </c>
      <c r="F54" s="75">
        <f>IF(M51&gt;0,VLOOKUP(M51,'Dienpinigiai ir apgyvendinimas'!A$4:C$157,2,FALSE),0)</f>
        <v>0</v>
      </c>
      <c r="G54" s="75">
        <f>ROUND(E54*F54*M53,2)</f>
        <v>0</v>
      </c>
      <c r="H54" s="82"/>
      <c r="I54" s="75">
        <f t="shared" si="5"/>
        <v>0</v>
      </c>
      <c r="J54" s="75">
        <f t="shared" si="6"/>
        <v>0</v>
      </c>
      <c r="K54" s="208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1.25" customHeight="1" x14ac:dyDescent="0.3">
      <c r="A55" s="208"/>
      <c r="B55" s="210"/>
      <c r="C55" s="78" t="s">
        <v>131</v>
      </c>
      <c r="D55" s="83"/>
      <c r="E55" s="84"/>
      <c r="F55" s="82"/>
      <c r="G55" s="75">
        <f t="shared" ref="G55:G58" si="14">ROUND(E55*F55,2)</f>
        <v>0</v>
      </c>
      <c r="H55" s="82"/>
      <c r="I55" s="75">
        <f t="shared" si="5"/>
        <v>0</v>
      </c>
      <c r="J55" s="75">
        <f t="shared" si="6"/>
        <v>0</v>
      </c>
      <c r="K55" s="208"/>
      <c r="L55" s="85"/>
      <c r="M55" s="2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1.25" customHeight="1" x14ac:dyDescent="0.3">
      <c r="A56" s="208"/>
      <c r="B56" s="210"/>
      <c r="C56" s="78" t="s">
        <v>133</v>
      </c>
      <c r="D56" s="83"/>
      <c r="E56" s="84"/>
      <c r="F56" s="82"/>
      <c r="G56" s="75">
        <f t="shared" si="14"/>
        <v>0</v>
      </c>
      <c r="H56" s="82"/>
      <c r="I56" s="75">
        <f t="shared" si="5"/>
        <v>0</v>
      </c>
      <c r="J56" s="75">
        <f t="shared" si="6"/>
        <v>0</v>
      </c>
      <c r="K56" s="208"/>
      <c r="L56" s="85"/>
      <c r="M56" s="2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1.25" customHeight="1" x14ac:dyDescent="0.3">
      <c r="A57" s="208"/>
      <c r="B57" s="210"/>
      <c r="C57" s="86" t="s">
        <v>324</v>
      </c>
      <c r="D57" s="83"/>
      <c r="E57" s="84"/>
      <c r="F57" s="82"/>
      <c r="G57" s="75">
        <f t="shared" si="14"/>
        <v>0</v>
      </c>
      <c r="H57" s="82"/>
      <c r="I57" s="75">
        <f t="shared" si="5"/>
        <v>0</v>
      </c>
      <c r="J57" s="75">
        <f t="shared" si="6"/>
        <v>0</v>
      </c>
      <c r="K57" s="208"/>
      <c r="L57" s="85"/>
      <c r="M57" s="2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1.25" customHeight="1" x14ac:dyDescent="0.3">
      <c r="A58" s="192"/>
      <c r="B58" s="211"/>
      <c r="C58" s="86" t="s">
        <v>135</v>
      </c>
      <c r="D58" s="83"/>
      <c r="E58" s="84"/>
      <c r="F58" s="82"/>
      <c r="G58" s="75">
        <f t="shared" si="14"/>
        <v>0</v>
      </c>
      <c r="H58" s="82"/>
      <c r="I58" s="75">
        <f t="shared" si="5"/>
        <v>0</v>
      </c>
      <c r="J58" s="75">
        <f t="shared" si="6"/>
        <v>0</v>
      </c>
      <c r="K58" s="192"/>
      <c r="L58" s="85"/>
      <c r="M58" s="2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1.25" customHeight="1" x14ac:dyDescent="0.3">
      <c r="A59" s="212" t="s">
        <v>169</v>
      </c>
      <c r="B59" s="209" t="s">
        <v>155</v>
      </c>
      <c r="C59" s="66" t="s">
        <v>78</v>
      </c>
      <c r="D59" s="35" t="s">
        <v>116</v>
      </c>
      <c r="E59" s="67"/>
      <c r="F59" s="68"/>
      <c r="G59" s="69">
        <f>E59*G60</f>
        <v>0</v>
      </c>
      <c r="H59" s="69">
        <f>E59*H60</f>
        <v>0</v>
      </c>
      <c r="I59" s="74">
        <f t="shared" si="5"/>
        <v>0</v>
      </c>
      <c r="J59" s="74">
        <f t="shared" si="6"/>
        <v>0</v>
      </c>
      <c r="K59" s="214"/>
      <c r="L59" s="70" t="s">
        <v>118</v>
      </c>
      <c r="M59" s="213"/>
      <c r="N59" s="199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1.25" customHeight="1" x14ac:dyDescent="0.3">
      <c r="A60" s="208"/>
      <c r="B60" s="210"/>
      <c r="C60" s="71" t="s">
        <v>120</v>
      </c>
      <c r="D60" s="72"/>
      <c r="E60" s="73"/>
      <c r="F60" s="74"/>
      <c r="G60" s="75">
        <f t="shared" ref="G60:H60" si="15">SUM(G61:G66)</f>
        <v>0</v>
      </c>
      <c r="H60" s="75">
        <f t="shared" si="15"/>
        <v>0</v>
      </c>
      <c r="I60" s="75">
        <f t="shared" si="5"/>
        <v>0</v>
      </c>
      <c r="J60" s="75">
        <f t="shared" si="6"/>
        <v>0</v>
      </c>
      <c r="K60" s="208"/>
      <c r="L60" s="76" t="s">
        <v>122</v>
      </c>
      <c r="M60" s="77"/>
      <c r="N60" s="3" t="s">
        <v>123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1.25" customHeight="1" x14ac:dyDescent="0.3">
      <c r="A61" s="208"/>
      <c r="B61" s="210"/>
      <c r="C61" s="78" t="s">
        <v>124</v>
      </c>
      <c r="D61" s="79" t="s">
        <v>123</v>
      </c>
      <c r="E61" s="80">
        <f>M60</f>
        <v>0</v>
      </c>
      <c r="F61" s="75">
        <f>IF(M59&gt;0,VLOOKUP(M59,'Dienpinigiai ir apgyvendinimas'!A$4:C$157,3,FALSE),0)</f>
        <v>0</v>
      </c>
      <c r="G61" s="75">
        <f>ROUND(E61*F61*M61,2)</f>
        <v>0</v>
      </c>
      <c r="H61" s="75"/>
      <c r="I61" s="75">
        <f t="shared" si="5"/>
        <v>0</v>
      </c>
      <c r="J61" s="75">
        <f t="shared" si="6"/>
        <v>0</v>
      </c>
      <c r="K61" s="208"/>
      <c r="L61" s="81" t="s">
        <v>126</v>
      </c>
      <c r="M61" s="77"/>
      <c r="N61" s="3" t="s">
        <v>127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1.25" customHeight="1" x14ac:dyDescent="0.3">
      <c r="A62" s="208"/>
      <c r="B62" s="210"/>
      <c r="C62" s="78" t="s">
        <v>128</v>
      </c>
      <c r="D62" s="79" t="s">
        <v>129</v>
      </c>
      <c r="E62" s="80">
        <f>IF(E61&gt;0,E61-1,0)</f>
        <v>0</v>
      </c>
      <c r="F62" s="75">
        <f>IF(M59&gt;0,VLOOKUP(M59,'Dienpinigiai ir apgyvendinimas'!A$4:C$157,2,FALSE),0)</f>
        <v>0</v>
      </c>
      <c r="G62" s="75">
        <f>ROUND(E62*F62*M61,2)</f>
        <v>0</v>
      </c>
      <c r="H62" s="82"/>
      <c r="I62" s="75">
        <f t="shared" si="5"/>
        <v>0</v>
      </c>
      <c r="J62" s="75">
        <f t="shared" si="6"/>
        <v>0</v>
      </c>
      <c r="K62" s="208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1.25" customHeight="1" x14ac:dyDescent="0.3">
      <c r="A63" s="208"/>
      <c r="B63" s="210"/>
      <c r="C63" s="78" t="s">
        <v>131</v>
      </c>
      <c r="D63" s="83"/>
      <c r="E63" s="84"/>
      <c r="F63" s="82"/>
      <c r="G63" s="75">
        <f t="shared" ref="G63:G66" si="16">ROUND(E63*F63,2)</f>
        <v>0</v>
      </c>
      <c r="H63" s="82"/>
      <c r="I63" s="75">
        <f t="shared" si="5"/>
        <v>0</v>
      </c>
      <c r="J63" s="75">
        <f t="shared" si="6"/>
        <v>0</v>
      </c>
      <c r="K63" s="208"/>
      <c r="L63" s="85"/>
      <c r="M63" s="2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1.25" customHeight="1" x14ac:dyDescent="0.3">
      <c r="A64" s="208"/>
      <c r="B64" s="210"/>
      <c r="C64" s="78" t="s">
        <v>133</v>
      </c>
      <c r="D64" s="83"/>
      <c r="E64" s="84"/>
      <c r="F64" s="82"/>
      <c r="G64" s="75">
        <f t="shared" si="16"/>
        <v>0</v>
      </c>
      <c r="H64" s="82"/>
      <c r="I64" s="75">
        <f t="shared" si="5"/>
        <v>0</v>
      </c>
      <c r="J64" s="75">
        <f t="shared" si="6"/>
        <v>0</v>
      </c>
      <c r="K64" s="208"/>
      <c r="L64" s="85"/>
      <c r="M64" s="2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1.25" customHeight="1" x14ac:dyDescent="0.3">
      <c r="A65" s="208"/>
      <c r="B65" s="210"/>
      <c r="C65" s="86" t="s">
        <v>135</v>
      </c>
      <c r="D65" s="83"/>
      <c r="E65" s="84"/>
      <c r="F65" s="82"/>
      <c r="G65" s="75">
        <f t="shared" si="16"/>
        <v>0</v>
      </c>
      <c r="H65" s="82"/>
      <c r="I65" s="75">
        <f t="shared" si="5"/>
        <v>0</v>
      </c>
      <c r="J65" s="75">
        <f t="shared" si="6"/>
        <v>0</v>
      </c>
      <c r="K65" s="208"/>
      <c r="L65" s="85"/>
      <c r="M65" s="2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1.25" customHeight="1" x14ac:dyDescent="0.3">
      <c r="A66" s="192"/>
      <c r="B66" s="211"/>
      <c r="C66" s="86" t="s">
        <v>135</v>
      </c>
      <c r="D66" s="83"/>
      <c r="E66" s="84"/>
      <c r="F66" s="82"/>
      <c r="G66" s="75">
        <f t="shared" si="16"/>
        <v>0</v>
      </c>
      <c r="H66" s="82"/>
      <c r="I66" s="75">
        <f t="shared" si="5"/>
        <v>0</v>
      </c>
      <c r="J66" s="75">
        <f t="shared" si="6"/>
        <v>0</v>
      </c>
      <c r="K66" s="192"/>
      <c r="L66" s="85"/>
      <c r="M66" s="2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1.25" customHeight="1" x14ac:dyDescent="0.3">
      <c r="A67" s="212" t="s">
        <v>181</v>
      </c>
      <c r="B67" s="209" t="s">
        <v>155</v>
      </c>
      <c r="C67" s="66" t="s">
        <v>78</v>
      </c>
      <c r="D67" s="35" t="s">
        <v>116</v>
      </c>
      <c r="E67" s="67"/>
      <c r="F67" s="68"/>
      <c r="G67" s="69">
        <f>E67*G68</f>
        <v>0</v>
      </c>
      <c r="H67" s="69">
        <f>E67*H68</f>
        <v>0</v>
      </c>
      <c r="I67" s="74">
        <f t="shared" si="5"/>
        <v>0</v>
      </c>
      <c r="J67" s="74">
        <f t="shared" si="6"/>
        <v>0</v>
      </c>
      <c r="K67" s="214"/>
      <c r="L67" s="70" t="s">
        <v>118</v>
      </c>
      <c r="M67" s="213"/>
      <c r="N67" s="199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1.25" customHeight="1" x14ac:dyDescent="0.3">
      <c r="A68" s="208"/>
      <c r="B68" s="210"/>
      <c r="C68" s="71" t="s">
        <v>120</v>
      </c>
      <c r="D68" s="72"/>
      <c r="E68" s="73"/>
      <c r="F68" s="74"/>
      <c r="G68" s="75">
        <f t="shared" ref="G68:H68" si="17">SUM(G69:G74)</f>
        <v>0</v>
      </c>
      <c r="H68" s="75">
        <f t="shared" si="17"/>
        <v>0</v>
      </c>
      <c r="I68" s="75">
        <f t="shared" si="5"/>
        <v>0</v>
      </c>
      <c r="J68" s="75">
        <f t="shared" si="6"/>
        <v>0</v>
      </c>
      <c r="K68" s="208"/>
      <c r="L68" s="76" t="s">
        <v>122</v>
      </c>
      <c r="M68" s="77"/>
      <c r="N68" s="3" t="s">
        <v>123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1.25" customHeight="1" x14ac:dyDescent="0.3">
      <c r="A69" s="208"/>
      <c r="B69" s="210"/>
      <c r="C69" s="78" t="s">
        <v>124</v>
      </c>
      <c r="D69" s="79" t="s">
        <v>123</v>
      </c>
      <c r="E69" s="80">
        <f>M68</f>
        <v>0</v>
      </c>
      <c r="F69" s="75">
        <f>IF(M67&gt;0,VLOOKUP(M67,'Dienpinigiai ir apgyvendinimas'!A$4:C$157,3,FALSE),0)</f>
        <v>0</v>
      </c>
      <c r="G69" s="75">
        <f>ROUND(E69*F69*M69,2)</f>
        <v>0</v>
      </c>
      <c r="H69" s="75"/>
      <c r="I69" s="75">
        <f t="shared" si="5"/>
        <v>0</v>
      </c>
      <c r="J69" s="75">
        <f t="shared" si="6"/>
        <v>0</v>
      </c>
      <c r="K69" s="208"/>
      <c r="L69" s="81" t="s">
        <v>126</v>
      </c>
      <c r="M69" s="77"/>
      <c r="N69" s="3" t="s">
        <v>127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1.25" customHeight="1" x14ac:dyDescent="0.3">
      <c r="A70" s="208"/>
      <c r="B70" s="210"/>
      <c r="C70" s="78" t="s">
        <v>128</v>
      </c>
      <c r="D70" s="79" t="s">
        <v>129</v>
      </c>
      <c r="E70" s="80">
        <f>IF(E69&gt;0,E69-1,0)</f>
        <v>0</v>
      </c>
      <c r="F70" s="75">
        <f>IF(M67&gt;0,VLOOKUP(M67,'Dienpinigiai ir apgyvendinimas'!A$4:C$157,2,FALSE),0)</f>
        <v>0</v>
      </c>
      <c r="G70" s="75">
        <f>ROUND(E70*F70*M69,2)</f>
        <v>0</v>
      </c>
      <c r="H70" s="82"/>
      <c r="I70" s="75">
        <f t="shared" si="5"/>
        <v>0</v>
      </c>
      <c r="J70" s="75">
        <f t="shared" si="6"/>
        <v>0</v>
      </c>
      <c r="K70" s="208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1.25" customHeight="1" x14ac:dyDescent="0.3">
      <c r="A71" s="208"/>
      <c r="B71" s="210"/>
      <c r="C71" s="78" t="s">
        <v>131</v>
      </c>
      <c r="D71" s="83"/>
      <c r="E71" s="84"/>
      <c r="F71" s="82"/>
      <c r="G71" s="75">
        <f t="shared" ref="G71:G74" si="18">ROUND(E71*F71,2)</f>
        <v>0</v>
      </c>
      <c r="H71" s="82"/>
      <c r="I71" s="75">
        <f t="shared" si="5"/>
        <v>0</v>
      </c>
      <c r="J71" s="75">
        <f t="shared" si="6"/>
        <v>0</v>
      </c>
      <c r="K71" s="208"/>
      <c r="L71" s="85"/>
      <c r="M71" s="2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1.25" customHeight="1" x14ac:dyDescent="0.3">
      <c r="A72" s="208"/>
      <c r="B72" s="210"/>
      <c r="C72" s="78" t="s">
        <v>133</v>
      </c>
      <c r="D72" s="83"/>
      <c r="E72" s="84"/>
      <c r="F72" s="82"/>
      <c r="G72" s="75">
        <f t="shared" si="18"/>
        <v>0</v>
      </c>
      <c r="H72" s="82"/>
      <c r="I72" s="75">
        <f t="shared" si="5"/>
        <v>0</v>
      </c>
      <c r="J72" s="75">
        <f t="shared" si="6"/>
        <v>0</v>
      </c>
      <c r="K72" s="208"/>
      <c r="L72" s="85"/>
      <c r="M72" s="2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1.25" customHeight="1" x14ac:dyDescent="0.3">
      <c r="A73" s="208"/>
      <c r="B73" s="210"/>
      <c r="C73" s="86" t="s">
        <v>135</v>
      </c>
      <c r="D73" s="83"/>
      <c r="E73" s="84"/>
      <c r="F73" s="82"/>
      <c r="G73" s="75">
        <f t="shared" si="18"/>
        <v>0</v>
      </c>
      <c r="H73" s="82"/>
      <c r="I73" s="75">
        <f t="shared" si="5"/>
        <v>0</v>
      </c>
      <c r="J73" s="75">
        <f t="shared" si="6"/>
        <v>0</v>
      </c>
      <c r="K73" s="208"/>
      <c r="L73" s="85"/>
      <c r="M73" s="2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1.25" customHeight="1" x14ac:dyDescent="0.3">
      <c r="A74" s="192"/>
      <c r="B74" s="211"/>
      <c r="C74" s="86" t="s">
        <v>135</v>
      </c>
      <c r="D74" s="83"/>
      <c r="E74" s="84"/>
      <c r="F74" s="82"/>
      <c r="G74" s="75">
        <f t="shared" si="18"/>
        <v>0</v>
      </c>
      <c r="H74" s="82"/>
      <c r="I74" s="75">
        <f t="shared" si="5"/>
        <v>0</v>
      </c>
      <c r="J74" s="75">
        <f t="shared" si="6"/>
        <v>0</v>
      </c>
      <c r="K74" s="192"/>
      <c r="L74" s="85"/>
      <c r="M74" s="2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1.25" customHeight="1" x14ac:dyDescent="0.3">
      <c r="A75" s="212" t="s">
        <v>195</v>
      </c>
      <c r="B75" s="209" t="s">
        <v>155</v>
      </c>
      <c r="C75" s="66" t="s">
        <v>78</v>
      </c>
      <c r="D75" s="35" t="s">
        <v>116</v>
      </c>
      <c r="E75" s="67"/>
      <c r="F75" s="68"/>
      <c r="G75" s="69">
        <f>E75*G76</f>
        <v>0</v>
      </c>
      <c r="H75" s="69">
        <f>E75*H76</f>
        <v>0</v>
      </c>
      <c r="I75" s="74">
        <f t="shared" si="5"/>
        <v>0</v>
      </c>
      <c r="J75" s="74">
        <f t="shared" si="6"/>
        <v>0</v>
      </c>
      <c r="K75" s="214"/>
      <c r="L75" s="70" t="s">
        <v>118</v>
      </c>
      <c r="M75" s="213"/>
      <c r="N75" s="199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1.25" customHeight="1" x14ac:dyDescent="0.3">
      <c r="A76" s="208"/>
      <c r="B76" s="210"/>
      <c r="C76" s="71" t="s">
        <v>120</v>
      </c>
      <c r="D76" s="72"/>
      <c r="E76" s="73"/>
      <c r="F76" s="74"/>
      <c r="G76" s="75">
        <f t="shared" ref="G76:H76" si="19">SUM(G77:G82)</f>
        <v>0</v>
      </c>
      <c r="H76" s="75">
        <f t="shared" si="19"/>
        <v>0</v>
      </c>
      <c r="I76" s="75">
        <f t="shared" si="5"/>
        <v>0</v>
      </c>
      <c r="J76" s="75">
        <f t="shared" si="6"/>
        <v>0</v>
      </c>
      <c r="K76" s="208"/>
      <c r="L76" s="76" t="s">
        <v>122</v>
      </c>
      <c r="M76" s="77"/>
      <c r="N76" s="3" t="s">
        <v>123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1.25" customHeight="1" x14ac:dyDescent="0.3">
      <c r="A77" s="208"/>
      <c r="B77" s="210"/>
      <c r="C77" s="78" t="s">
        <v>124</v>
      </c>
      <c r="D77" s="79" t="s">
        <v>123</v>
      </c>
      <c r="E77" s="80">
        <f>M76</f>
        <v>0</v>
      </c>
      <c r="F77" s="75">
        <f>IF(M75&gt;0,VLOOKUP(M75,'Dienpinigiai ir apgyvendinimas'!A$4:C$157,3,FALSE),0)</f>
        <v>0</v>
      </c>
      <c r="G77" s="75">
        <f>ROUND(E77*F77*M77,2)</f>
        <v>0</v>
      </c>
      <c r="H77" s="75"/>
      <c r="I77" s="75">
        <f t="shared" si="5"/>
        <v>0</v>
      </c>
      <c r="J77" s="75">
        <f t="shared" si="6"/>
        <v>0</v>
      </c>
      <c r="K77" s="208"/>
      <c r="L77" s="81" t="s">
        <v>126</v>
      </c>
      <c r="M77" s="77"/>
      <c r="N77" s="3" t="s">
        <v>127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1.25" customHeight="1" x14ac:dyDescent="0.3">
      <c r="A78" s="208"/>
      <c r="B78" s="210"/>
      <c r="C78" s="78" t="s">
        <v>128</v>
      </c>
      <c r="D78" s="79" t="s">
        <v>129</v>
      </c>
      <c r="E78" s="80">
        <f>IF(E77&gt;0,E77-1,0)</f>
        <v>0</v>
      </c>
      <c r="F78" s="75">
        <f>IF(M75&gt;0,VLOOKUP(M75,'Dienpinigiai ir apgyvendinimas'!A$4:C$157,2,FALSE),0)</f>
        <v>0</v>
      </c>
      <c r="G78" s="75">
        <f>ROUND(E78*F78*M77,2)</f>
        <v>0</v>
      </c>
      <c r="H78" s="82"/>
      <c r="I78" s="75">
        <f t="shared" si="5"/>
        <v>0</v>
      </c>
      <c r="J78" s="75">
        <f t="shared" si="6"/>
        <v>0</v>
      </c>
      <c r="K78" s="208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1.25" customHeight="1" x14ac:dyDescent="0.3">
      <c r="A79" s="208"/>
      <c r="B79" s="210"/>
      <c r="C79" s="78" t="s">
        <v>131</v>
      </c>
      <c r="D79" s="83"/>
      <c r="E79" s="84"/>
      <c r="F79" s="82"/>
      <c r="G79" s="75">
        <f t="shared" ref="G79:G82" si="20">ROUND(E79*F79,2)</f>
        <v>0</v>
      </c>
      <c r="H79" s="82"/>
      <c r="I79" s="75">
        <f t="shared" si="5"/>
        <v>0</v>
      </c>
      <c r="J79" s="75">
        <f t="shared" si="6"/>
        <v>0</v>
      </c>
      <c r="K79" s="208"/>
      <c r="L79" s="85"/>
      <c r="M79" s="2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1.25" customHeight="1" x14ac:dyDescent="0.3">
      <c r="A80" s="208"/>
      <c r="B80" s="210"/>
      <c r="C80" s="78" t="s">
        <v>133</v>
      </c>
      <c r="D80" s="83"/>
      <c r="E80" s="84"/>
      <c r="F80" s="82"/>
      <c r="G80" s="75">
        <f t="shared" si="20"/>
        <v>0</v>
      </c>
      <c r="H80" s="82"/>
      <c r="I80" s="75">
        <f t="shared" si="5"/>
        <v>0</v>
      </c>
      <c r="J80" s="75">
        <f t="shared" si="6"/>
        <v>0</v>
      </c>
      <c r="K80" s="208"/>
      <c r="L80" s="85"/>
      <c r="M80" s="2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1.25" customHeight="1" x14ac:dyDescent="0.3">
      <c r="A81" s="208"/>
      <c r="B81" s="210"/>
      <c r="C81" s="86" t="s">
        <v>135</v>
      </c>
      <c r="D81" s="83"/>
      <c r="E81" s="84"/>
      <c r="F81" s="82"/>
      <c r="G81" s="75">
        <f t="shared" si="20"/>
        <v>0</v>
      </c>
      <c r="H81" s="82"/>
      <c r="I81" s="75">
        <f t="shared" si="5"/>
        <v>0</v>
      </c>
      <c r="J81" s="75">
        <f t="shared" si="6"/>
        <v>0</v>
      </c>
      <c r="K81" s="208"/>
      <c r="L81" s="85"/>
      <c r="M81" s="2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1.25" customHeight="1" x14ac:dyDescent="0.3">
      <c r="A82" s="192"/>
      <c r="B82" s="211"/>
      <c r="C82" s="86" t="s">
        <v>135</v>
      </c>
      <c r="D82" s="83"/>
      <c r="E82" s="84"/>
      <c r="F82" s="82"/>
      <c r="G82" s="75">
        <f t="shared" si="20"/>
        <v>0</v>
      </c>
      <c r="H82" s="82"/>
      <c r="I82" s="75">
        <f t="shared" si="5"/>
        <v>0</v>
      </c>
      <c r="J82" s="75">
        <f t="shared" si="6"/>
        <v>0</v>
      </c>
      <c r="K82" s="192"/>
      <c r="L82" s="85"/>
      <c r="M82" s="2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1.25" customHeight="1" x14ac:dyDescent="0.3">
      <c r="A83" s="212" t="s">
        <v>211</v>
      </c>
      <c r="B83" s="209" t="s">
        <v>155</v>
      </c>
      <c r="C83" s="66" t="s">
        <v>78</v>
      </c>
      <c r="D83" s="35" t="s">
        <v>116</v>
      </c>
      <c r="E83" s="67"/>
      <c r="F83" s="68"/>
      <c r="G83" s="69">
        <f>E83*G84</f>
        <v>0</v>
      </c>
      <c r="H83" s="69">
        <f>E83*H84</f>
        <v>0</v>
      </c>
      <c r="I83" s="74">
        <f t="shared" si="5"/>
        <v>0</v>
      </c>
      <c r="J83" s="74">
        <f t="shared" si="6"/>
        <v>0</v>
      </c>
      <c r="K83" s="214"/>
      <c r="L83" s="70" t="s">
        <v>118</v>
      </c>
      <c r="M83" s="213"/>
      <c r="N83" s="199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1.25" customHeight="1" x14ac:dyDescent="0.3">
      <c r="A84" s="208"/>
      <c r="B84" s="210"/>
      <c r="C84" s="71" t="s">
        <v>120</v>
      </c>
      <c r="D84" s="72"/>
      <c r="E84" s="73"/>
      <c r="F84" s="74"/>
      <c r="G84" s="75">
        <f t="shared" ref="G84:H84" si="21">SUM(G85:G90)</f>
        <v>0</v>
      </c>
      <c r="H84" s="75">
        <f t="shared" si="21"/>
        <v>0</v>
      </c>
      <c r="I84" s="75">
        <f t="shared" si="5"/>
        <v>0</v>
      </c>
      <c r="J84" s="75">
        <f t="shared" si="6"/>
        <v>0</v>
      </c>
      <c r="K84" s="208"/>
      <c r="L84" s="76" t="s">
        <v>122</v>
      </c>
      <c r="M84" s="77"/>
      <c r="N84" s="3" t="s">
        <v>123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1.25" customHeight="1" x14ac:dyDescent="0.3">
      <c r="A85" s="208"/>
      <c r="B85" s="210"/>
      <c r="C85" s="78" t="s">
        <v>124</v>
      </c>
      <c r="D85" s="79" t="s">
        <v>123</v>
      </c>
      <c r="E85" s="80">
        <f>M84</f>
        <v>0</v>
      </c>
      <c r="F85" s="75">
        <f>IF(M83&gt;0,VLOOKUP(M83,'Dienpinigiai ir apgyvendinimas'!A$4:C$157,3,FALSE),0)</f>
        <v>0</v>
      </c>
      <c r="G85" s="75">
        <f>ROUND(E85*F85*M85,2)</f>
        <v>0</v>
      </c>
      <c r="H85" s="75"/>
      <c r="I85" s="75">
        <f t="shared" si="5"/>
        <v>0</v>
      </c>
      <c r="J85" s="75">
        <f t="shared" si="6"/>
        <v>0</v>
      </c>
      <c r="K85" s="208"/>
      <c r="L85" s="81" t="s">
        <v>126</v>
      </c>
      <c r="M85" s="77"/>
      <c r="N85" s="3" t="s">
        <v>127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1.25" customHeight="1" x14ac:dyDescent="0.3">
      <c r="A86" s="208"/>
      <c r="B86" s="210"/>
      <c r="C86" s="78" t="s">
        <v>128</v>
      </c>
      <c r="D86" s="79" t="s">
        <v>129</v>
      </c>
      <c r="E86" s="80">
        <f>IF(E85&gt;0,E85-1,0)</f>
        <v>0</v>
      </c>
      <c r="F86" s="75">
        <f>IF(M83&gt;0,VLOOKUP(M83,'Dienpinigiai ir apgyvendinimas'!A$4:C$157,2,FALSE),0)</f>
        <v>0</v>
      </c>
      <c r="G86" s="75">
        <f>ROUND(E86*F86*M85,2)</f>
        <v>0</v>
      </c>
      <c r="H86" s="82"/>
      <c r="I86" s="75">
        <f t="shared" si="5"/>
        <v>0</v>
      </c>
      <c r="J86" s="75">
        <f t="shared" si="6"/>
        <v>0</v>
      </c>
      <c r="K86" s="208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1.25" customHeight="1" x14ac:dyDescent="0.3">
      <c r="A87" s="208"/>
      <c r="B87" s="210"/>
      <c r="C87" s="78" t="s">
        <v>131</v>
      </c>
      <c r="D87" s="83"/>
      <c r="E87" s="84"/>
      <c r="F87" s="82"/>
      <c r="G87" s="75">
        <f t="shared" ref="G87:G90" si="22">ROUND(E87*F87,2)</f>
        <v>0</v>
      </c>
      <c r="H87" s="82"/>
      <c r="I87" s="75">
        <f t="shared" si="5"/>
        <v>0</v>
      </c>
      <c r="J87" s="75">
        <f t="shared" si="6"/>
        <v>0</v>
      </c>
      <c r="K87" s="208"/>
      <c r="L87" s="85"/>
      <c r="M87" s="2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1.25" customHeight="1" x14ac:dyDescent="0.3">
      <c r="A88" s="208"/>
      <c r="B88" s="210"/>
      <c r="C88" s="78" t="s">
        <v>133</v>
      </c>
      <c r="D88" s="83"/>
      <c r="E88" s="84"/>
      <c r="F88" s="82"/>
      <c r="G88" s="75">
        <f t="shared" si="22"/>
        <v>0</v>
      </c>
      <c r="H88" s="82"/>
      <c r="I88" s="75">
        <f t="shared" si="5"/>
        <v>0</v>
      </c>
      <c r="J88" s="75">
        <f t="shared" si="6"/>
        <v>0</v>
      </c>
      <c r="K88" s="208"/>
      <c r="L88" s="85"/>
      <c r="M88" s="2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1.25" customHeight="1" x14ac:dyDescent="0.3">
      <c r="A89" s="208"/>
      <c r="B89" s="210"/>
      <c r="C89" s="86" t="s">
        <v>135</v>
      </c>
      <c r="D89" s="83"/>
      <c r="E89" s="84"/>
      <c r="F89" s="82"/>
      <c r="G89" s="75">
        <f t="shared" si="22"/>
        <v>0</v>
      </c>
      <c r="H89" s="82"/>
      <c r="I89" s="75">
        <f t="shared" si="5"/>
        <v>0</v>
      </c>
      <c r="J89" s="75">
        <f t="shared" si="6"/>
        <v>0</v>
      </c>
      <c r="K89" s="208"/>
      <c r="L89" s="85"/>
      <c r="M89" s="2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1.25" customHeight="1" x14ac:dyDescent="0.3">
      <c r="A90" s="192"/>
      <c r="B90" s="211"/>
      <c r="C90" s="86" t="s">
        <v>135</v>
      </c>
      <c r="D90" s="83"/>
      <c r="E90" s="84"/>
      <c r="F90" s="82"/>
      <c r="G90" s="75">
        <f t="shared" si="22"/>
        <v>0</v>
      </c>
      <c r="H90" s="82"/>
      <c r="I90" s="75">
        <f t="shared" si="5"/>
        <v>0</v>
      </c>
      <c r="J90" s="75">
        <f t="shared" si="6"/>
        <v>0</v>
      </c>
      <c r="K90" s="192"/>
      <c r="L90" s="85"/>
      <c r="M90" s="29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1.25" customHeight="1" x14ac:dyDescent="0.3">
      <c r="A91" s="212" t="s">
        <v>228</v>
      </c>
      <c r="B91" s="209" t="s">
        <v>155</v>
      </c>
      <c r="C91" s="66" t="s">
        <v>78</v>
      </c>
      <c r="D91" s="35" t="s">
        <v>116</v>
      </c>
      <c r="E91" s="67"/>
      <c r="F91" s="68"/>
      <c r="G91" s="69">
        <f>E91*G92</f>
        <v>0</v>
      </c>
      <c r="H91" s="69">
        <f>E91*H92</f>
        <v>0</v>
      </c>
      <c r="I91" s="74">
        <f t="shared" si="5"/>
        <v>0</v>
      </c>
      <c r="J91" s="74">
        <f t="shared" si="6"/>
        <v>0</v>
      </c>
      <c r="K91" s="214"/>
      <c r="L91" s="70" t="s">
        <v>118</v>
      </c>
      <c r="M91" s="213"/>
      <c r="N91" s="199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1.25" customHeight="1" x14ac:dyDescent="0.3">
      <c r="A92" s="208"/>
      <c r="B92" s="210"/>
      <c r="C92" s="71" t="s">
        <v>120</v>
      </c>
      <c r="D92" s="72"/>
      <c r="E92" s="73"/>
      <c r="F92" s="74"/>
      <c r="G92" s="75">
        <f t="shared" ref="G92:H92" si="23">SUM(G93:G98)</f>
        <v>0</v>
      </c>
      <c r="H92" s="75">
        <f t="shared" si="23"/>
        <v>0</v>
      </c>
      <c r="I92" s="75">
        <f t="shared" si="5"/>
        <v>0</v>
      </c>
      <c r="J92" s="75">
        <f t="shared" si="6"/>
        <v>0</v>
      </c>
      <c r="K92" s="208"/>
      <c r="L92" s="76" t="s">
        <v>122</v>
      </c>
      <c r="M92" s="77"/>
      <c r="N92" s="3" t="s">
        <v>123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1.25" customHeight="1" x14ac:dyDescent="0.3">
      <c r="A93" s="208"/>
      <c r="B93" s="210"/>
      <c r="C93" s="78" t="s">
        <v>124</v>
      </c>
      <c r="D93" s="79" t="s">
        <v>123</v>
      </c>
      <c r="E93" s="80">
        <f>M92</f>
        <v>0</v>
      </c>
      <c r="F93" s="75">
        <f>IF(M91&gt;0,VLOOKUP(M91,'Dienpinigiai ir apgyvendinimas'!A$4:C$157,3,FALSE),0)</f>
        <v>0</v>
      </c>
      <c r="G93" s="75">
        <f>ROUND(E93*F93*M93,2)</f>
        <v>0</v>
      </c>
      <c r="H93" s="75"/>
      <c r="I93" s="75">
        <f t="shared" si="5"/>
        <v>0</v>
      </c>
      <c r="J93" s="75">
        <f t="shared" si="6"/>
        <v>0</v>
      </c>
      <c r="K93" s="208"/>
      <c r="L93" s="81" t="s">
        <v>126</v>
      </c>
      <c r="M93" s="77"/>
      <c r="N93" s="3" t="s">
        <v>127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1.25" customHeight="1" x14ac:dyDescent="0.3">
      <c r="A94" s="208"/>
      <c r="B94" s="210"/>
      <c r="C94" s="78" t="s">
        <v>128</v>
      </c>
      <c r="D94" s="79" t="s">
        <v>129</v>
      </c>
      <c r="E94" s="80">
        <f>IF(E93&gt;0,E93-1,0)</f>
        <v>0</v>
      </c>
      <c r="F94" s="75">
        <f>IF(M91&gt;0,VLOOKUP(M91,'Dienpinigiai ir apgyvendinimas'!A$4:C$157,2,FALSE),0)</f>
        <v>0</v>
      </c>
      <c r="G94" s="75">
        <f>ROUND(E94*F94*M93,2)</f>
        <v>0</v>
      </c>
      <c r="H94" s="82"/>
      <c r="I94" s="75">
        <f t="shared" si="5"/>
        <v>0</v>
      </c>
      <c r="J94" s="75">
        <f t="shared" si="6"/>
        <v>0</v>
      </c>
      <c r="K94" s="208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1.25" customHeight="1" x14ac:dyDescent="0.3">
      <c r="A95" s="208"/>
      <c r="B95" s="210"/>
      <c r="C95" s="78" t="s">
        <v>131</v>
      </c>
      <c r="D95" s="83"/>
      <c r="E95" s="84"/>
      <c r="F95" s="82"/>
      <c r="G95" s="75">
        <f t="shared" ref="G95:G98" si="24">ROUND(E95*F95,2)</f>
        <v>0</v>
      </c>
      <c r="H95" s="82"/>
      <c r="I95" s="75">
        <f t="shared" si="5"/>
        <v>0</v>
      </c>
      <c r="J95" s="75">
        <f t="shared" si="6"/>
        <v>0</v>
      </c>
      <c r="K95" s="208"/>
      <c r="L95" s="85"/>
      <c r="M95" s="29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1.25" customHeight="1" x14ac:dyDescent="0.3">
      <c r="A96" s="208"/>
      <c r="B96" s="210"/>
      <c r="C96" s="78" t="s">
        <v>133</v>
      </c>
      <c r="D96" s="83"/>
      <c r="E96" s="84"/>
      <c r="F96" s="82"/>
      <c r="G96" s="75">
        <f t="shared" si="24"/>
        <v>0</v>
      </c>
      <c r="H96" s="82"/>
      <c r="I96" s="75">
        <f t="shared" si="5"/>
        <v>0</v>
      </c>
      <c r="J96" s="75">
        <f t="shared" si="6"/>
        <v>0</v>
      </c>
      <c r="K96" s="208"/>
      <c r="L96" s="85"/>
      <c r="M96" s="29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1.25" customHeight="1" x14ac:dyDescent="0.3">
      <c r="A97" s="208"/>
      <c r="B97" s="210"/>
      <c r="C97" s="86" t="s">
        <v>135</v>
      </c>
      <c r="D97" s="83"/>
      <c r="E97" s="84"/>
      <c r="F97" s="82"/>
      <c r="G97" s="75">
        <f t="shared" si="24"/>
        <v>0</v>
      </c>
      <c r="H97" s="82"/>
      <c r="I97" s="75">
        <f t="shared" si="5"/>
        <v>0</v>
      </c>
      <c r="J97" s="75">
        <f t="shared" si="6"/>
        <v>0</v>
      </c>
      <c r="K97" s="208"/>
      <c r="L97" s="85"/>
      <c r="M97" s="29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1.25" customHeight="1" x14ac:dyDescent="0.3">
      <c r="A98" s="192"/>
      <c r="B98" s="211"/>
      <c r="C98" s="86" t="s">
        <v>135</v>
      </c>
      <c r="D98" s="83"/>
      <c r="E98" s="84"/>
      <c r="F98" s="82"/>
      <c r="G98" s="75">
        <f t="shared" si="24"/>
        <v>0</v>
      </c>
      <c r="H98" s="82"/>
      <c r="I98" s="75">
        <f t="shared" si="5"/>
        <v>0</v>
      </c>
      <c r="J98" s="75">
        <f t="shared" si="6"/>
        <v>0</v>
      </c>
      <c r="K98" s="192"/>
      <c r="L98" s="85"/>
      <c r="M98" s="29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1.25" customHeight="1" x14ac:dyDescent="0.3">
      <c r="A99" s="212" t="s">
        <v>243</v>
      </c>
      <c r="B99" s="209" t="s">
        <v>155</v>
      </c>
      <c r="C99" s="66" t="s">
        <v>78</v>
      </c>
      <c r="D99" s="35" t="s">
        <v>116</v>
      </c>
      <c r="E99" s="67"/>
      <c r="F99" s="68"/>
      <c r="G99" s="69">
        <f>E99*G100</f>
        <v>0</v>
      </c>
      <c r="H99" s="69">
        <f>E99*H100</f>
        <v>0</v>
      </c>
      <c r="I99" s="74">
        <f t="shared" si="5"/>
        <v>0</v>
      </c>
      <c r="J99" s="74">
        <f t="shared" si="6"/>
        <v>0</v>
      </c>
      <c r="K99" s="214"/>
      <c r="L99" s="70" t="s">
        <v>118</v>
      </c>
      <c r="M99" s="213"/>
      <c r="N99" s="199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1.25" customHeight="1" x14ac:dyDescent="0.3">
      <c r="A100" s="208"/>
      <c r="B100" s="210"/>
      <c r="C100" s="71" t="s">
        <v>120</v>
      </c>
      <c r="D100" s="72"/>
      <c r="E100" s="73"/>
      <c r="F100" s="74"/>
      <c r="G100" s="75">
        <f t="shared" ref="G100:H100" si="25">SUM(G101:G106)</f>
        <v>0</v>
      </c>
      <c r="H100" s="75">
        <f t="shared" si="25"/>
        <v>0</v>
      </c>
      <c r="I100" s="75">
        <f t="shared" si="5"/>
        <v>0</v>
      </c>
      <c r="J100" s="75">
        <f t="shared" si="6"/>
        <v>0</v>
      </c>
      <c r="K100" s="208"/>
      <c r="L100" s="76" t="s">
        <v>122</v>
      </c>
      <c r="M100" s="77"/>
      <c r="N100" s="3" t="s">
        <v>123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1.25" customHeight="1" x14ac:dyDescent="0.3">
      <c r="A101" s="208"/>
      <c r="B101" s="210"/>
      <c r="C101" s="78" t="s">
        <v>124</v>
      </c>
      <c r="D101" s="79" t="s">
        <v>123</v>
      </c>
      <c r="E101" s="80">
        <f>M100</f>
        <v>0</v>
      </c>
      <c r="F101" s="75">
        <f>IF(M99&gt;0,VLOOKUP(M99,'Dienpinigiai ir apgyvendinimas'!A$4:C$157,3,FALSE),0)</f>
        <v>0</v>
      </c>
      <c r="G101" s="75">
        <f>ROUND(E101*F101*M101,2)</f>
        <v>0</v>
      </c>
      <c r="H101" s="75"/>
      <c r="I101" s="75">
        <f t="shared" si="5"/>
        <v>0</v>
      </c>
      <c r="J101" s="75">
        <f t="shared" si="6"/>
        <v>0</v>
      </c>
      <c r="K101" s="208"/>
      <c r="L101" s="81" t="s">
        <v>126</v>
      </c>
      <c r="M101" s="77"/>
      <c r="N101" s="3" t="s">
        <v>127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1.25" customHeight="1" x14ac:dyDescent="0.3">
      <c r="A102" s="208"/>
      <c r="B102" s="210"/>
      <c r="C102" s="78" t="s">
        <v>128</v>
      </c>
      <c r="D102" s="79" t="s">
        <v>129</v>
      </c>
      <c r="E102" s="80">
        <f>IF(E101&gt;0,E101-1,0)</f>
        <v>0</v>
      </c>
      <c r="F102" s="75">
        <f>IF(M99&gt;0,VLOOKUP(M99,'Dienpinigiai ir apgyvendinimas'!A$4:C$157,2,FALSE),0)</f>
        <v>0</v>
      </c>
      <c r="G102" s="75">
        <f>ROUND(E102*F102*M101,2)</f>
        <v>0</v>
      </c>
      <c r="H102" s="82"/>
      <c r="I102" s="75">
        <f t="shared" si="5"/>
        <v>0</v>
      </c>
      <c r="J102" s="75">
        <f t="shared" si="6"/>
        <v>0</v>
      </c>
      <c r="K102" s="208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1.25" customHeight="1" x14ac:dyDescent="0.3">
      <c r="A103" s="208"/>
      <c r="B103" s="210"/>
      <c r="C103" s="78" t="s">
        <v>131</v>
      </c>
      <c r="D103" s="83"/>
      <c r="E103" s="84"/>
      <c r="F103" s="82"/>
      <c r="G103" s="75">
        <f t="shared" ref="G103:G106" si="26">ROUND(E103*F103,2)</f>
        <v>0</v>
      </c>
      <c r="H103" s="82"/>
      <c r="I103" s="75">
        <f t="shared" si="5"/>
        <v>0</v>
      </c>
      <c r="J103" s="75">
        <f t="shared" si="6"/>
        <v>0</v>
      </c>
      <c r="K103" s="208"/>
      <c r="L103" s="85"/>
      <c r="M103" s="29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1.25" customHeight="1" x14ac:dyDescent="0.3">
      <c r="A104" s="208"/>
      <c r="B104" s="210"/>
      <c r="C104" s="78" t="s">
        <v>133</v>
      </c>
      <c r="D104" s="83"/>
      <c r="E104" s="84"/>
      <c r="F104" s="82"/>
      <c r="G104" s="75">
        <f t="shared" si="26"/>
        <v>0</v>
      </c>
      <c r="H104" s="82"/>
      <c r="I104" s="75">
        <f t="shared" si="5"/>
        <v>0</v>
      </c>
      <c r="J104" s="75">
        <f t="shared" si="6"/>
        <v>0</v>
      </c>
      <c r="K104" s="208"/>
      <c r="L104" s="85"/>
      <c r="M104" s="29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1.25" customHeight="1" x14ac:dyDescent="0.3">
      <c r="A105" s="208"/>
      <c r="B105" s="210"/>
      <c r="C105" s="86" t="s">
        <v>135</v>
      </c>
      <c r="D105" s="83"/>
      <c r="E105" s="84"/>
      <c r="F105" s="82"/>
      <c r="G105" s="75">
        <f t="shared" si="26"/>
        <v>0</v>
      </c>
      <c r="H105" s="82"/>
      <c r="I105" s="75">
        <f t="shared" si="5"/>
        <v>0</v>
      </c>
      <c r="J105" s="75">
        <f t="shared" si="6"/>
        <v>0</v>
      </c>
      <c r="K105" s="208"/>
      <c r="L105" s="85"/>
      <c r="M105" s="29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1.25" customHeight="1" x14ac:dyDescent="0.3">
      <c r="A106" s="192"/>
      <c r="B106" s="211"/>
      <c r="C106" s="86" t="s">
        <v>135</v>
      </c>
      <c r="D106" s="83"/>
      <c r="E106" s="84"/>
      <c r="F106" s="82"/>
      <c r="G106" s="75">
        <f t="shared" si="26"/>
        <v>0</v>
      </c>
      <c r="H106" s="82"/>
      <c r="I106" s="75">
        <f t="shared" si="5"/>
        <v>0</v>
      </c>
      <c r="J106" s="75">
        <f t="shared" si="6"/>
        <v>0</v>
      </c>
      <c r="K106" s="192"/>
      <c r="L106" s="85"/>
      <c r="M106" s="29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1.25" customHeight="1" x14ac:dyDescent="0.3">
      <c r="A107" s="24" t="s">
        <v>252</v>
      </c>
      <c r="B107" s="217" t="s">
        <v>254</v>
      </c>
      <c r="C107" s="195"/>
      <c r="D107" s="195"/>
      <c r="E107" s="195"/>
      <c r="F107" s="199"/>
      <c r="G107" s="25">
        <f t="shared" ref="G107:J107" si="27">SUM(G108:G132)</f>
        <v>0</v>
      </c>
      <c r="H107" s="25">
        <f t="shared" si="27"/>
        <v>0</v>
      </c>
      <c r="I107" s="25">
        <f t="shared" si="27"/>
        <v>0</v>
      </c>
      <c r="J107" s="25">
        <f t="shared" si="27"/>
        <v>0</v>
      </c>
      <c r="K107" s="27"/>
      <c r="L107" s="104"/>
      <c r="M107" s="29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1.25" customHeight="1" x14ac:dyDescent="0.3">
      <c r="A108" s="31" t="s">
        <v>256</v>
      </c>
      <c r="B108" s="218"/>
      <c r="C108" s="199"/>
      <c r="D108" s="67"/>
      <c r="E108" s="105"/>
      <c r="F108" s="105"/>
      <c r="G108" s="40">
        <f t="shared" ref="G108:G132" si="28">ROUND(E108*F108,2)</f>
        <v>0</v>
      </c>
      <c r="H108" s="105"/>
      <c r="I108" s="40">
        <f t="shared" ref="I108:I132" si="29">ROUND((G108+H108)*$C$2,2)</f>
        <v>0</v>
      </c>
      <c r="J108" s="40">
        <f t="shared" ref="J108:J132" si="30">ROUND((G108+H108)*0.5,2)</f>
        <v>0</v>
      </c>
      <c r="K108" s="42"/>
      <c r="L108" s="106"/>
      <c r="M108" s="29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1.25" customHeight="1" x14ac:dyDescent="0.3">
      <c r="A109" s="31" t="s">
        <v>259</v>
      </c>
      <c r="B109" s="218"/>
      <c r="C109" s="199"/>
      <c r="D109" s="67"/>
      <c r="E109" s="105"/>
      <c r="F109" s="105"/>
      <c r="G109" s="40">
        <f t="shared" si="28"/>
        <v>0</v>
      </c>
      <c r="H109" s="105"/>
      <c r="I109" s="40">
        <f t="shared" si="29"/>
        <v>0</v>
      </c>
      <c r="J109" s="40">
        <f t="shared" si="30"/>
        <v>0</v>
      </c>
      <c r="K109" s="42"/>
      <c r="L109" s="106"/>
      <c r="M109" s="29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1.25" customHeight="1" x14ac:dyDescent="0.3">
      <c r="A110" s="31" t="s">
        <v>260</v>
      </c>
      <c r="B110" s="218"/>
      <c r="C110" s="199"/>
      <c r="D110" s="67"/>
      <c r="E110" s="105"/>
      <c r="F110" s="105"/>
      <c r="G110" s="40">
        <f t="shared" si="28"/>
        <v>0</v>
      </c>
      <c r="H110" s="105"/>
      <c r="I110" s="40">
        <f t="shared" si="29"/>
        <v>0</v>
      </c>
      <c r="J110" s="40">
        <f t="shared" si="30"/>
        <v>0</v>
      </c>
      <c r="K110" s="42"/>
      <c r="L110" s="106"/>
      <c r="M110" s="29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1.25" customHeight="1" x14ac:dyDescent="0.3">
      <c r="A111" s="31" t="s">
        <v>262</v>
      </c>
      <c r="B111" s="218"/>
      <c r="C111" s="199"/>
      <c r="D111" s="67"/>
      <c r="E111" s="105"/>
      <c r="F111" s="105"/>
      <c r="G111" s="40">
        <f t="shared" si="28"/>
        <v>0</v>
      </c>
      <c r="H111" s="105"/>
      <c r="I111" s="40">
        <f t="shared" si="29"/>
        <v>0</v>
      </c>
      <c r="J111" s="40">
        <f t="shared" si="30"/>
        <v>0</v>
      </c>
      <c r="K111" s="42"/>
      <c r="L111" s="106"/>
      <c r="M111" s="29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1.25" customHeight="1" x14ac:dyDescent="0.3">
      <c r="A112" s="31" t="s">
        <v>264</v>
      </c>
      <c r="B112" s="218"/>
      <c r="C112" s="199"/>
      <c r="D112" s="67"/>
      <c r="E112" s="105"/>
      <c r="F112" s="105"/>
      <c r="G112" s="40">
        <f t="shared" si="28"/>
        <v>0</v>
      </c>
      <c r="H112" s="105"/>
      <c r="I112" s="40">
        <f t="shared" si="29"/>
        <v>0</v>
      </c>
      <c r="J112" s="40">
        <f t="shared" si="30"/>
        <v>0</v>
      </c>
      <c r="K112" s="42"/>
      <c r="L112" s="106"/>
      <c r="M112" s="29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1.25" customHeight="1" x14ac:dyDescent="0.3">
      <c r="A113" s="31" t="s">
        <v>267</v>
      </c>
      <c r="B113" s="218"/>
      <c r="C113" s="199"/>
      <c r="D113" s="67"/>
      <c r="E113" s="105"/>
      <c r="F113" s="105"/>
      <c r="G113" s="40">
        <f t="shared" si="28"/>
        <v>0</v>
      </c>
      <c r="H113" s="105"/>
      <c r="I113" s="40">
        <f t="shared" si="29"/>
        <v>0</v>
      </c>
      <c r="J113" s="40">
        <f t="shared" si="30"/>
        <v>0</v>
      </c>
      <c r="K113" s="42"/>
      <c r="L113" s="106"/>
      <c r="M113" s="29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1.25" customHeight="1" x14ac:dyDescent="0.3">
      <c r="A114" s="31" t="s">
        <v>268</v>
      </c>
      <c r="B114" s="218"/>
      <c r="C114" s="199"/>
      <c r="D114" s="67"/>
      <c r="E114" s="105"/>
      <c r="F114" s="105"/>
      <c r="G114" s="40">
        <f t="shared" si="28"/>
        <v>0</v>
      </c>
      <c r="H114" s="105"/>
      <c r="I114" s="40">
        <f t="shared" si="29"/>
        <v>0</v>
      </c>
      <c r="J114" s="40">
        <f t="shared" si="30"/>
        <v>0</v>
      </c>
      <c r="K114" s="42"/>
      <c r="L114" s="106"/>
      <c r="M114" s="29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1.25" customHeight="1" x14ac:dyDescent="0.3">
      <c r="A115" s="31" t="s">
        <v>270</v>
      </c>
      <c r="B115" s="218"/>
      <c r="C115" s="199"/>
      <c r="D115" s="67"/>
      <c r="E115" s="105"/>
      <c r="F115" s="105"/>
      <c r="G115" s="40">
        <f t="shared" si="28"/>
        <v>0</v>
      </c>
      <c r="H115" s="105"/>
      <c r="I115" s="40">
        <f t="shared" si="29"/>
        <v>0</v>
      </c>
      <c r="J115" s="40">
        <f t="shared" si="30"/>
        <v>0</v>
      </c>
      <c r="K115" s="42"/>
      <c r="L115" s="106"/>
      <c r="M115" s="29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1.25" customHeight="1" x14ac:dyDescent="0.3">
      <c r="A116" s="31" t="s">
        <v>271</v>
      </c>
      <c r="B116" s="218"/>
      <c r="C116" s="199"/>
      <c r="D116" s="67"/>
      <c r="E116" s="105"/>
      <c r="F116" s="105"/>
      <c r="G116" s="40">
        <f t="shared" si="28"/>
        <v>0</v>
      </c>
      <c r="H116" s="105"/>
      <c r="I116" s="40">
        <f t="shared" si="29"/>
        <v>0</v>
      </c>
      <c r="J116" s="40">
        <f t="shared" si="30"/>
        <v>0</v>
      </c>
      <c r="K116" s="42"/>
      <c r="L116" s="106"/>
      <c r="M116" s="29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1.25" customHeight="1" x14ac:dyDescent="0.3">
      <c r="A117" s="31" t="s">
        <v>273</v>
      </c>
      <c r="B117" s="218"/>
      <c r="C117" s="199"/>
      <c r="D117" s="67"/>
      <c r="E117" s="105"/>
      <c r="F117" s="105"/>
      <c r="G117" s="40">
        <f t="shared" si="28"/>
        <v>0</v>
      </c>
      <c r="H117" s="105"/>
      <c r="I117" s="40">
        <f t="shared" si="29"/>
        <v>0</v>
      </c>
      <c r="J117" s="40">
        <f t="shared" si="30"/>
        <v>0</v>
      </c>
      <c r="K117" s="42"/>
      <c r="L117" s="106"/>
      <c r="M117" s="29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1.25" customHeight="1" x14ac:dyDescent="0.3">
      <c r="A118" s="31" t="s">
        <v>275</v>
      </c>
      <c r="B118" s="218"/>
      <c r="C118" s="199"/>
      <c r="D118" s="67"/>
      <c r="E118" s="105"/>
      <c r="F118" s="105"/>
      <c r="G118" s="40">
        <f t="shared" si="28"/>
        <v>0</v>
      </c>
      <c r="H118" s="105"/>
      <c r="I118" s="40">
        <f t="shared" si="29"/>
        <v>0</v>
      </c>
      <c r="J118" s="40">
        <f t="shared" si="30"/>
        <v>0</v>
      </c>
      <c r="K118" s="42"/>
      <c r="L118" s="106"/>
      <c r="M118" s="29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1.25" customHeight="1" x14ac:dyDescent="0.3">
      <c r="A119" s="31" t="s">
        <v>276</v>
      </c>
      <c r="B119" s="218"/>
      <c r="C119" s="199"/>
      <c r="D119" s="67"/>
      <c r="E119" s="105"/>
      <c r="F119" s="105"/>
      <c r="G119" s="40">
        <f t="shared" si="28"/>
        <v>0</v>
      </c>
      <c r="H119" s="105"/>
      <c r="I119" s="40">
        <f t="shared" si="29"/>
        <v>0</v>
      </c>
      <c r="J119" s="40">
        <f t="shared" si="30"/>
        <v>0</v>
      </c>
      <c r="K119" s="42"/>
      <c r="L119" s="106"/>
      <c r="M119" s="29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1.25" customHeight="1" x14ac:dyDescent="0.3">
      <c r="A120" s="31" t="s">
        <v>278</v>
      </c>
      <c r="B120" s="218"/>
      <c r="C120" s="199"/>
      <c r="D120" s="67"/>
      <c r="E120" s="105"/>
      <c r="F120" s="105"/>
      <c r="G120" s="40">
        <f t="shared" si="28"/>
        <v>0</v>
      </c>
      <c r="H120" s="105"/>
      <c r="I120" s="40">
        <f t="shared" si="29"/>
        <v>0</v>
      </c>
      <c r="J120" s="40">
        <f t="shared" si="30"/>
        <v>0</v>
      </c>
      <c r="K120" s="42"/>
      <c r="L120" s="106"/>
      <c r="M120" s="29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1.25" customHeight="1" x14ac:dyDescent="0.3">
      <c r="A121" s="31" t="s">
        <v>280</v>
      </c>
      <c r="B121" s="218"/>
      <c r="C121" s="199"/>
      <c r="D121" s="67"/>
      <c r="E121" s="105"/>
      <c r="F121" s="105"/>
      <c r="G121" s="40">
        <f t="shared" si="28"/>
        <v>0</v>
      </c>
      <c r="H121" s="105"/>
      <c r="I121" s="40">
        <f t="shared" si="29"/>
        <v>0</v>
      </c>
      <c r="J121" s="40">
        <f t="shared" si="30"/>
        <v>0</v>
      </c>
      <c r="K121" s="42"/>
      <c r="L121" s="106"/>
      <c r="M121" s="29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1.25" customHeight="1" x14ac:dyDescent="0.3">
      <c r="A122" s="31" t="s">
        <v>282</v>
      </c>
      <c r="B122" s="218"/>
      <c r="C122" s="199"/>
      <c r="D122" s="67"/>
      <c r="E122" s="105"/>
      <c r="F122" s="105"/>
      <c r="G122" s="40">
        <f t="shared" si="28"/>
        <v>0</v>
      </c>
      <c r="H122" s="105"/>
      <c r="I122" s="40">
        <f t="shared" si="29"/>
        <v>0</v>
      </c>
      <c r="J122" s="40">
        <f t="shared" si="30"/>
        <v>0</v>
      </c>
      <c r="K122" s="42"/>
      <c r="L122" s="106"/>
      <c r="M122" s="29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1.25" customHeight="1" x14ac:dyDescent="0.3">
      <c r="A123" s="31" t="s">
        <v>285</v>
      </c>
      <c r="B123" s="218"/>
      <c r="C123" s="199"/>
      <c r="D123" s="67"/>
      <c r="E123" s="105"/>
      <c r="F123" s="105"/>
      <c r="G123" s="40">
        <f t="shared" si="28"/>
        <v>0</v>
      </c>
      <c r="H123" s="105"/>
      <c r="I123" s="40">
        <f t="shared" si="29"/>
        <v>0</v>
      </c>
      <c r="J123" s="40">
        <f t="shared" si="30"/>
        <v>0</v>
      </c>
      <c r="K123" s="42"/>
      <c r="L123" s="106"/>
      <c r="M123" s="29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1.25" customHeight="1" x14ac:dyDescent="0.3">
      <c r="A124" s="31" t="s">
        <v>287</v>
      </c>
      <c r="B124" s="218"/>
      <c r="C124" s="199"/>
      <c r="D124" s="67"/>
      <c r="E124" s="105"/>
      <c r="F124" s="105"/>
      <c r="G124" s="40">
        <f t="shared" si="28"/>
        <v>0</v>
      </c>
      <c r="H124" s="105"/>
      <c r="I124" s="40">
        <f t="shared" si="29"/>
        <v>0</v>
      </c>
      <c r="J124" s="40">
        <f t="shared" si="30"/>
        <v>0</v>
      </c>
      <c r="K124" s="42"/>
      <c r="L124" s="106"/>
      <c r="M124" s="29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1.25" customHeight="1" x14ac:dyDescent="0.3">
      <c r="A125" s="31" t="s">
        <v>289</v>
      </c>
      <c r="B125" s="218"/>
      <c r="C125" s="199"/>
      <c r="D125" s="67"/>
      <c r="E125" s="105"/>
      <c r="F125" s="105"/>
      <c r="G125" s="40">
        <f t="shared" si="28"/>
        <v>0</v>
      </c>
      <c r="H125" s="105"/>
      <c r="I125" s="40">
        <f t="shared" si="29"/>
        <v>0</v>
      </c>
      <c r="J125" s="40">
        <f t="shared" si="30"/>
        <v>0</v>
      </c>
      <c r="K125" s="42"/>
      <c r="L125" s="106"/>
      <c r="M125" s="29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1.25" customHeight="1" x14ac:dyDescent="0.3">
      <c r="A126" s="31" t="s">
        <v>290</v>
      </c>
      <c r="B126" s="218"/>
      <c r="C126" s="199"/>
      <c r="D126" s="67"/>
      <c r="E126" s="105"/>
      <c r="F126" s="105"/>
      <c r="G126" s="40">
        <f t="shared" si="28"/>
        <v>0</v>
      </c>
      <c r="H126" s="105"/>
      <c r="I126" s="40">
        <f t="shared" si="29"/>
        <v>0</v>
      </c>
      <c r="J126" s="40">
        <f t="shared" si="30"/>
        <v>0</v>
      </c>
      <c r="K126" s="42"/>
      <c r="L126" s="106"/>
      <c r="M126" s="29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1.25" customHeight="1" x14ac:dyDescent="0.3">
      <c r="A127" s="31" t="s">
        <v>291</v>
      </c>
      <c r="B127" s="218"/>
      <c r="C127" s="199"/>
      <c r="D127" s="67"/>
      <c r="E127" s="105"/>
      <c r="F127" s="105"/>
      <c r="G127" s="40">
        <f t="shared" si="28"/>
        <v>0</v>
      </c>
      <c r="H127" s="105"/>
      <c r="I127" s="40">
        <f t="shared" si="29"/>
        <v>0</v>
      </c>
      <c r="J127" s="40">
        <f t="shared" si="30"/>
        <v>0</v>
      </c>
      <c r="K127" s="42"/>
      <c r="L127" s="106"/>
      <c r="M127" s="29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1.25" customHeight="1" x14ac:dyDescent="0.3">
      <c r="A128" s="31" t="s">
        <v>292</v>
      </c>
      <c r="B128" s="218"/>
      <c r="C128" s="199"/>
      <c r="D128" s="67"/>
      <c r="E128" s="105"/>
      <c r="F128" s="105"/>
      <c r="G128" s="40">
        <f t="shared" si="28"/>
        <v>0</v>
      </c>
      <c r="H128" s="105"/>
      <c r="I128" s="40">
        <f t="shared" si="29"/>
        <v>0</v>
      </c>
      <c r="J128" s="40">
        <f t="shared" si="30"/>
        <v>0</v>
      </c>
      <c r="K128" s="42"/>
      <c r="L128" s="106"/>
      <c r="M128" s="29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1.25" customHeight="1" x14ac:dyDescent="0.3">
      <c r="A129" s="31" t="s">
        <v>293</v>
      </c>
      <c r="B129" s="218"/>
      <c r="C129" s="199"/>
      <c r="D129" s="67"/>
      <c r="E129" s="105"/>
      <c r="F129" s="105"/>
      <c r="G129" s="40">
        <f t="shared" si="28"/>
        <v>0</v>
      </c>
      <c r="H129" s="105"/>
      <c r="I129" s="40">
        <f t="shared" si="29"/>
        <v>0</v>
      </c>
      <c r="J129" s="40">
        <f t="shared" si="30"/>
        <v>0</v>
      </c>
      <c r="K129" s="42"/>
      <c r="L129" s="106"/>
      <c r="M129" s="29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1.25" customHeight="1" x14ac:dyDescent="0.3">
      <c r="A130" s="31" t="s">
        <v>294</v>
      </c>
      <c r="B130" s="218"/>
      <c r="C130" s="199"/>
      <c r="D130" s="67"/>
      <c r="E130" s="105"/>
      <c r="F130" s="105"/>
      <c r="G130" s="40">
        <f t="shared" si="28"/>
        <v>0</v>
      </c>
      <c r="H130" s="105"/>
      <c r="I130" s="40">
        <f t="shared" si="29"/>
        <v>0</v>
      </c>
      <c r="J130" s="40">
        <f t="shared" si="30"/>
        <v>0</v>
      </c>
      <c r="K130" s="42"/>
      <c r="L130" s="106"/>
      <c r="M130" s="29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1.25" customHeight="1" x14ac:dyDescent="0.3">
      <c r="A131" s="31" t="s">
        <v>295</v>
      </c>
      <c r="B131" s="218"/>
      <c r="C131" s="199"/>
      <c r="D131" s="67"/>
      <c r="E131" s="105"/>
      <c r="F131" s="105"/>
      <c r="G131" s="40">
        <f t="shared" si="28"/>
        <v>0</v>
      </c>
      <c r="H131" s="105"/>
      <c r="I131" s="40">
        <f t="shared" si="29"/>
        <v>0</v>
      </c>
      <c r="J131" s="40">
        <f t="shared" si="30"/>
        <v>0</v>
      </c>
      <c r="K131" s="42"/>
      <c r="L131" s="106"/>
      <c r="M131" s="29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1.25" customHeight="1" x14ac:dyDescent="0.3">
      <c r="A132" s="31" t="s">
        <v>296</v>
      </c>
      <c r="B132" s="218"/>
      <c r="C132" s="199"/>
      <c r="D132" s="67"/>
      <c r="E132" s="105"/>
      <c r="F132" s="105"/>
      <c r="G132" s="40">
        <f t="shared" si="28"/>
        <v>0</v>
      </c>
      <c r="H132" s="105"/>
      <c r="I132" s="40">
        <f t="shared" si="29"/>
        <v>0</v>
      </c>
      <c r="J132" s="40">
        <f t="shared" si="30"/>
        <v>0</v>
      </c>
      <c r="K132" s="42"/>
      <c r="L132" s="106"/>
      <c r="M132" s="29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1.25" customHeight="1" x14ac:dyDescent="0.3">
      <c r="A133" s="219" t="s">
        <v>328</v>
      </c>
      <c r="B133" s="195"/>
      <c r="C133" s="195"/>
      <c r="D133" s="195"/>
      <c r="E133" s="195"/>
      <c r="F133" s="199"/>
      <c r="G133" s="108">
        <f t="shared" ref="G133:J133" si="31">G5++G26+G107</f>
        <v>0</v>
      </c>
      <c r="H133" s="108">
        <f t="shared" si="31"/>
        <v>0</v>
      </c>
      <c r="I133" s="108">
        <f t="shared" si="31"/>
        <v>0</v>
      </c>
      <c r="J133" s="108">
        <f t="shared" si="31"/>
        <v>0</v>
      </c>
      <c r="K133" s="109"/>
      <c r="L133" s="110"/>
      <c r="M133" s="29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5.25" customHeight="1" x14ac:dyDescent="0.3">
      <c r="A134" s="111"/>
      <c r="B134" s="220"/>
      <c r="C134" s="203"/>
      <c r="D134" s="221" t="s">
        <v>298</v>
      </c>
      <c r="E134" s="202"/>
      <c r="F134" s="203"/>
      <c r="G134" s="112"/>
      <c r="H134" s="112"/>
      <c r="I134" s="112"/>
      <c r="J134" s="109"/>
      <c r="K134" s="109"/>
      <c r="L134" s="65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1.25" customHeight="1" x14ac:dyDescent="0.3">
      <c r="A135" s="113" t="s">
        <v>299</v>
      </c>
      <c r="B135" s="222" t="s">
        <v>329</v>
      </c>
      <c r="C135" s="196"/>
      <c r="D135" s="223">
        <f>Suvestinė!C37</f>
        <v>0</v>
      </c>
      <c r="E135" s="195"/>
      <c r="F135" s="199"/>
      <c r="G135" s="108">
        <f>ROUNDDOWN(G133*D135,2)</f>
        <v>0</v>
      </c>
      <c r="H135" s="108">
        <f>ROUNDDOWN(H133*D135,2)</f>
        <v>0</v>
      </c>
      <c r="I135" s="108">
        <f>ROUND((G135+H135)*$C$2,2)</f>
        <v>0</v>
      </c>
      <c r="J135" s="108">
        <f>ROUND((G135+H135)*0.5,2)</f>
        <v>0</v>
      </c>
      <c r="K135" s="114"/>
      <c r="L135" s="65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1.25" customHeight="1" x14ac:dyDescent="0.3">
      <c r="A136" s="115"/>
      <c r="B136" s="116"/>
      <c r="C136" s="116"/>
      <c r="D136" s="117"/>
      <c r="E136" s="118"/>
      <c r="F136" s="118"/>
      <c r="G136" s="119"/>
      <c r="H136" s="119"/>
      <c r="I136" s="119"/>
      <c r="J136" s="109"/>
      <c r="K136" s="109"/>
      <c r="L136" s="6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5.25" customHeight="1" x14ac:dyDescent="0.3">
      <c r="A137" s="194" t="s">
        <v>301</v>
      </c>
      <c r="B137" s="195"/>
      <c r="C137" s="195"/>
      <c r="D137" s="195"/>
      <c r="E137" s="195"/>
      <c r="F137" s="199"/>
      <c r="G137" s="47">
        <f t="shared" ref="G137:J137" si="32">G133+G135</f>
        <v>0</v>
      </c>
      <c r="H137" s="47">
        <f t="shared" si="32"/>
        <v>0</v>
      </c>
      <c r="I137" s="47">
        <f t="shared" si="32"/>
        <v>0</v>
      </c>
      <c r="J137" s="47">
        <f t="shared" si="32"/>
        <v>0</v>
      </c>
      <c r="K137" s="109"/>
      <c r="L137" s="28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1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10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1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1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1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1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1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1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1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1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1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1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1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1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1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1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1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1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1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1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1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1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1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1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1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1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1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1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1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1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1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1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1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1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1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1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1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1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1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1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1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1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1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1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1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1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1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1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1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1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1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1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1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1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1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1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1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1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1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1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1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1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1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1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1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1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1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1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1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1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1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1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1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1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1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1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1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1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1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1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1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1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1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1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1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1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1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1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1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1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1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1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1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1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1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1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1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1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1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1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1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1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1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1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1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1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1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1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1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1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1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1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1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1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1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1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1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1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1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1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1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1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1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1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1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1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1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1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1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1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1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1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1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1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1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1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1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1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1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1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1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1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1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1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1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1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1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1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1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1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1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1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1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1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1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1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1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1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1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1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1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1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1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1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1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1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1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1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1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1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1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1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1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1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1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1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1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1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1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1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1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1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1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1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1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1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1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1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1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1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1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1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1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1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1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1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1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1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1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1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1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1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1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1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1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1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1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1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1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1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1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1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1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1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1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1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1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1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1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1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1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1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1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1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1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1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1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1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1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1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1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1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1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1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1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1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1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1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1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1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1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1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1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1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1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1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1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1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1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1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1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1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1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1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1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1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1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1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1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1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1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1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1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1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1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1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1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1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1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1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1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1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1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1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1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1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1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1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1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1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1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1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1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1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1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1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1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1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1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1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1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1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1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1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1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1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1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1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1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1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1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1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1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1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1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1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1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1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1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1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1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1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1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1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1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1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1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1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1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1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1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1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1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1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1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1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1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1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1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1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1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1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1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1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1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1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1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1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1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1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1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1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1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1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1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1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1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1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1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1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1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1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1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1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1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1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1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1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1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1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1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1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1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1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1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1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1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1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1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1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1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1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1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1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1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1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1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1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1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1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1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1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1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1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1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1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1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1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1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1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1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1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1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1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1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1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1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1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1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1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1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1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1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1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1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1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1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1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1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1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1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1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1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1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1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1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1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1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1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1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1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1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1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1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1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1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1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1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1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1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1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1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1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1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1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1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1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1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1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1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1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1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1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1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1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1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1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1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1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1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1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1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1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1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1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1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1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1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1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1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1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1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1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1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1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1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1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1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1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1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1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1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1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1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1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1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1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1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1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1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1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1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1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1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1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1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1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1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1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1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1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1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1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1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1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1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1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1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1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1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1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1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1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1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1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1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1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1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1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1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1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1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1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1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1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1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1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1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1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1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1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1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1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1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1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1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1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1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1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1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1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1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1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1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1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1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1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1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1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1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1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1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1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1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1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1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1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1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1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1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1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1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1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1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1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1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1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1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1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1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1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1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1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1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1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1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1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1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1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1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1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1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1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1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1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1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1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1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1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1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1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1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1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1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1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1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1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1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1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1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1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1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1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1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1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1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1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1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1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1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1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1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1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1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1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1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1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1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1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1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1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1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1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1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1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1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1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1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1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1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1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1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1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1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1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1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1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1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1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1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1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1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1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1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1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1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1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1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1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1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1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1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1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1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1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1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1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1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1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1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1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1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1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1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1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1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1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1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1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1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1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1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1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1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1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1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1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1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1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1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1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1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1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1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1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1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1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1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1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1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1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1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1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1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1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1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1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1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1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1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1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1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1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1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1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1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1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1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1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1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1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1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1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1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1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1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1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1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1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1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1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1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1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1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1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1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1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1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1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1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1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1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1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1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1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1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1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1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1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1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1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1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1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1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1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1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1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1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1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1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1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1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1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1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1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1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1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1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1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1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1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1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1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1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1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1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1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1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1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1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1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1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1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1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1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1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1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1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1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1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1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1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1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1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1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1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1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1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1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1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1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1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1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1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1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1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1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1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1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1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1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1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1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1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1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1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1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1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1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1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1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1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1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1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1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1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1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1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1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1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1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1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1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1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1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1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1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1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1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1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1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1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1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1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1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1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1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1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1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1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1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1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1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1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1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1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1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1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1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1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1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1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1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1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1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1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1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1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1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1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1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1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1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1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1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1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1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1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1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1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1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1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1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IHkCnRPGsaOrbkmRv017yRFL19mLEJKYrMDGxfdBmRkdaaj1pYXIEiLk2gHsuP+uAl2ND6A0vMFa/Rf672ifzA==" saltValue="OhpCobcTyPb32o4R4Tq1eQ==" spinCount="100000" sheet="1" objects="1" scenarios="1" formatColumns="0" formatRows="0" insertHyperlinks="0"/>
  <protectedRanges>
    <protectedRange sqref="B6:B25" name="Diapazonas7"/>
    <protectedRange sqref="B108:F132 H108:H132 K108:L132" name="Diapazonas5"/>
    <protectedRange sqref="M27:N29 L31:L34 M35:N37 L39:L42 M43:N45 L47:L50 M51:N53 L55:L58 M59:N61 L63:L66 M67:N69 L71:L74 M75:N77 L79:L82 M83:N85 L87:L90 M91:N93 L95:L98 M99:N101 L103:L106" name="Diapazonas4"/>
    <protectedRange sqref="H30:H34 H38:H42 H46:H50 H54:H58 H62:H66 H70:H74 H78:H82 H86:H90 H94:H98 H102:H106 K27:K106" name="Diapazonas3"/>
    <protectedRange sqref="E27 D31:F34 E35 C33:C34 D39:F42 E43 C41:C42 E51 C49:C50 D55:F58 E59 C57:C58 D63:F66 E67 C65:C66 D71:F74 E75 C73:C74 D79:F82 E83 C81:C82 D87:F90 E91 C89:C90 D95:F98 E99 C97:C98 D103:F106 C105:C106" name="Diapazonas2"/>
    <protectedRange sqref="C2 B27:B106 C33:C34 C41:C42 C49:C50 C57:C58 C65:C66 C73:C74 C81:C82 C89:C90 C97:C98 C105:C106" name="Diapazonas1"/>
    <protectedRange sqref="D47:F50" name="Diapazonas6"/>
  </protectedRanges>
  <mergeCells count="78">
    <mergeCell ref="K67:K74"/>
    <mergeCell ref="M67:N67"/>
    <mergeCell ref="L6:L9"/>
    <mergeCell ref="K27:K34"/>
    <mergeCell ref="M27:N27"/>
    <mergeCell ref="K35:K42"/>
    <mergeCell ref="M35:N35"/>
    <mergeCell ref="K75:K82"/>
    <mergeCell ref="M75:N75"/>
    <mergeCell ref="M83:N83"/>
    <mergeCell ref="B109:C109"/>
    <mergeCell ref="B110:C110"/>
    <mergeCell ref="K83:K90"/>
    <mergeCell ref="K91:K98"/>
    <mergeCell ref="K99:K106"/>
    <mergeCell ref="M91:N91"/>
    <mergeCell ref="M99:N99"/>
    <mergeCell ref="B107:F107"/>
    <mergeCell ref="B108:C108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D135:F135"/>
    <mergeCell ref="A137:F137"/>
    <mergeCell ref="B130:C130"/>
    <mergeCell ref="B131:C131"/>
    <mergeCell ref="B132:C132"/>
    <mergeCell ref="A133:F133"/>
    <mergeCell ref="B134:C134"/>
    <mergeCell ref="D134:F134"/>
    <mergeCell ref="B135:C135"/>
    <mergeCell ref="A1:B1"/>
    <mergeCell ref="C1:F1"/>
    <mergeCell ref="B4:C4"/>
    <mergeCell ref="B5:F5"/>
    <mergeCell ref="B26:F26"/>
    <mergeCell ref="A27:A34"/>
    <mergeCell ref="B27:B34"/>
    <mergeCell ref="M43:N43"/>
    <mergeCell ref="M51:N51"/>
    <mergeCell ref="A59:A66"/>
    <mergeCell ref="A35:A42"/>
    <mergeCell ref="B35:B42"/>
    <mergeCell ref="A43:A50"/>
    <mergeCell ref="B43:B50"/>
    <mergeCell ref="A51:A58"/>
    <mergeCell ref="B51:B58"/>
    <mergeCell ref="B59:B66"/>
    <mergeCell ref="K43:K50"/>
    <mergeCell ref="K51:K58"/>
    <mergeCell ref="K59:K66"/>
    <mergeCell ref="M59:N59"/>
    <mergeCell ref="A67:A74"/>
    <mergeCell ref="A75:A82"/>
    <mergeCell ref="A83:A90"/>
    <mergeCell ref="A91:A98"/>
    <mergeCell ref="A99:A106"/>
    <mergeCell ref="B67:B74"/>
    <mergeCell ref="B75:B82"/>
    <mergeCell ref="B83:B90"/>
    <mergeCell ref="B91:B98"/>
    <mergeCell ref="B99:B106"/>
  </mergeCells>
  <dataValidations count="4">
    <dataValidation type="decimal" allowBlank="1" showErrorMessage="1" sqref="C2" xr:uid="{00000000-0002-0000-0600-000000000000}">
      <formula1>0</formula1>
      <formula2>0.36</formula2>
    </dataValidation>
    <dataValidation type="decimal" operator="lessThanOrEqual" allowBlank="1" showInputMessage="1" showErrorMessage="1" prompt="Įvesta reikšmė neturi viršyti 7,00 proc." sqref="D136:F136" xr:uid="{00000000-0002-0000-0600-000001000000}">
      <formula1>7</formula1>
    </dataValidation>
    <dataValidation type="list" allowBlank="1" showErrorMessage="1" sqref="M1" xr:uid="{00000000-0002-0000-0600-000002000000}">
      <formula1>"Taikomieji (pramoniniai) moksliniai tyrimai,Eksperimentinė plėtra (bandomoji taikomoji veikla)"</formula1>
    </dataValidation>
    <dataValidation type="list" allowBlank="1" showErrorMessage="1" sqref="B6:B25" xr:uid="{00000000-0002-0000-0600-000003000000}">
      <formula1>Partneris4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600-000004000000}">
          <x14:formula1>
            <xm:f>'Dienpinigiai ir apgyvendinimas'!$A$4:$A$157</xm:f>
          </x14:formula1>
          <xm:sqref>M27 M35 M43 M51 M59 M67 M75 M83 M91 M99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A1:Z1000"/>
  <sheetViews>
    <sheetView zoomScale="85" zoomScaleNormal="85" workbookViewId="0">
      <pane ySplit="4" topLeftCell="A5" activePane="bottomLeft" state="frozen"/>
      <selection pane="bottomLeft" activeCell="C11" sqref="C11"/>
    </sheetView>
  </sheetViews>
  <sheetFormatPr defaultColWidth="14.44140625" defaultRowHeight="15" customHeight="1" x14ac:dyDescent="0.3"/>
  <cols>
    <col min="1" max="1" width="5.6640625" customWidth="1"/>
    <col min="2" max="2" width="26.109375" customWidth="1"/>
    <col min="3" max="3" width="36.88671875" customWidth="1"/>
    <col min="4" max="4" width="13.5546875" customWidth="1"/>
    <col min="5" max="5" width="10.6640625" customWidth="1"/>
    <col min="6" max="6" width="12.5546875" customWidth="1"/>
    <col min="7" max="8" width="19.33203125" customWidth="1"/>
    <col min="9" max="9" width="17.109375" customWidth="1"/>
    <col min="10" max="10" width="16.33203125" customWidth="1"/>
    <col min="11" max="11" width="18.33203125" customWidth="1"/>
    <col min="12" max="12" width="36.6640625" customWidth="1"/>
    <col min="13" max="13" width="6.33203125" customWidth="1"/>
    <col min="14" max="14" width="22.33203125" customWidth="1"/>
    <col min="15" max="26" width="9.109375" customWidth="1"/>
  </cols>
  <sheetData>
    <row r="1" spans="1:26" ht="12.75" customHeight="1" x14ac:dyDescent="0.3">
      <c r="A1" s="215"/>
      <c r="B1" s="206"/>
      <c r="C1" s="216" t="str">
        <f>Darbuotojai!A107</f>
        <v>Partnerio 5 pavadinimas</v>
      </c>
      <c r="D1" s="205"/>
      <c r="E1" s="205"/>
      <c r="F1" s="206"/>
      <c r="G1" s="6"/>
      <c r="H1" s="6"/>
      <c r="I1" s="6"/>
      <c r="J1" s="6"/>
      <c r="K1" s="6"/>
      <c r="L1" s="6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1.25" customHeight="1" x14ac:dyDescent="0.3">
      <c r="A2" s="9"/>
      <c r="B2" s="9" t="s">
        <v>2</v>
      </c>
      <c r="C2" s="10"/>
      <c r="D2" s="11" t="s">
        <v>4</v>
      </c>
      <c r="E2" s="12"/>
      <c r="F2" s="12"/>
      <c r="G2" s="9"/>
      <c r="H2" s="9"/>
      <c r="I2" s="14"/>
      <c r="J2" s="14"/>
      <c r="K2" s="14"/>
      <c r="L2" s="12"/>
      <c r="M2" s="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1.25" customHeight="1" x14ac:dyDescent="0.3">
      <c r="A3" s="3"/>
      <c r="B3" s="3"/>
      <c r="C3" s="3"/>
      <c r="D3" s="3"/>
      <c r="E3" s="1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2.4" customHeight="1" x14ac:dyDescent="0.3">
      <c r="A4" s="21" t="s">
        <v>8</v>
      </c>
      <c r="B4" s="207" t="s">
        <v>17</v>
      </c>
      <c r="C4" s="199"/>
      <c r="D4" s="21" t="s">
        <v>18</v>
      </c>
      <c r="E4" s="21" t="s">
        <v>19</v>
      </c>
      <c r="F4" s="21" t="s">
        <v>20</v>
      </c>
      <c r="G4" s="21" t="s">
        <v>21</v>
      </c>
      <c r="H4" s="21" t="s">
        <v>318</v>
      </c>
      <c r="I4" s="21" t="s">
        <v>24</v>
      </c>
      <c r="J4" s="21" t="s">
        <v>26</v>
      </c>
      <c r="K4" s="21" t="s">
        <v>319</v>
      </c>
      <c r="L4" s="21" t="s">
        <v>29</v>
      </c>
      <c r="M4" s="2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3">
      <c r="A5" s="24" t="s">
        <v>33</v>
      </c>
      <c r="B5" s="217" t="s">
        <v>34</v>
      </c>
      <c r="C5" s="195"/>
      <c r="D5" s="195"/>
      <c r="E5" s="195"/>
      <c r="F5" s="199"/>
      <c r="G5" s="25">
        <f>SUM(G6:G25)</f>
        <v>0</v>
      </c>
      <c r="H5" s="25"/>
      <c r="I5" s="25">
        <f t="shared" ref="I5:J5" si="0">SUM(I6:I25)</f>
        <v>0</v>
      </c>
      <c r="J5" s="25">
        <f t="shared" si="0"/>
        <v>0</v>
      </c>
      <c r="K5" s="27"/>
      <c r="L5" s="28"/>
      <c r="M5" s="29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31" t="s">
        <v>40</v>
      </c>
      <c r="B6" s="39"/>
      <c r="C6" s="45" t="str">
        <f>IF(B6&gt;0,VLOOKUP(B6,Darbuotojai!C$107:H$126,2,FALSE),"")</f>
        <v/>
      </c>
      <c r="D6" s="35" t="s">
        <v>42</v>
      </c>
      <c r="E6" s="38">
        <f>IF(B6&gt;0,ROUND(VLOOKUP(B6,Darbuotojai!C$107:H$126,5,FALSE),2),0)</f>
        <v>0</v>
      </c>
      <c r="F6" s="40">
        <f>IF(B6&gt;0,ROUND(VLOOKUP(B6,Darbuotojai!C$107:H$126,6,FALSE),2),0)</f>
        <v>0</v>
      </c>
      <c r="G6" s="40">
        <f t="shared" ref="G6:G25" si="1">IFERROR(ROUND(E6*F6,2),"0,00")</f>
        <v>0</v>
      </c>
      <c r="H6" s="40"/>
      <c r="I6" s="40">
        <f t="shared" ref="I6:I25" si="2">ROUND(G6*$C$2,2)</f>
        <v>0</v>
      </c>
      <c r="J6" s="40">
        <f t="shared" ref="J6:J25" si="3">ROUND(G6*0.5,2)</f>
        <v>0</v>
      </c>
      <c r="K6" s="42"/>
      <c r="L6" s="224" t="s">
        <v>320</v>
      </c>
      <c r="M6" s="29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31" t="s">
        <v>46</v>
      </c>
      <c r="B7" s="39"/>
      <c r="C7" s="45" t="str">
        <f>IF(B7&gt;0,VLOOKUP(B7,Darbuotojai!C$107:H$126,2,FALSE),"")</f>
        <v/>
      </c>
      <c r="D7" s="35" t="s">
        <v>42</v>
      </c>
      <c r="E7" s="38">
        <f>IF(B7&gt;0,ROUND(VLOOKUP(B7,Darbuotojai!C$107:H$126,5,FALSE),2),0)</f>
        <v>0</v>
      </c>
      <c r="F7" s="40">
        <f>IF(B7&gt;0,ROUND(VLOOKUP(B7,Darbuotojai!C$107:H$126,6,FALSE),2),0)</f>
        <v>0</v>
      </c>
      <c r="G7" s="40">
        <f t="shared" si="1"/>
        <v>0</v>
      </c>
      <c r="H7" s="40"/>
      <c r="I7" s="40">
        <f t="shared" si="2"/>
        <v>0</v>
      </c>
      <c r="J7" s="40">
        <f t="shared" si="3"/>
        <v>0</v>
      </c>
      <c r="K7" s="42"/>
      <c r="L7" s="225"/>
      <c r="M7" s="29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31" t="s">
        <v>50</v>
      </c>
      <c r="B8" s="39"/>
      <c r="C8" s="45" t="str">
        <f>IF(B8&gt;0,VLOOKUP(B8,Darbuotojai!C$107:H$126,2,FALSE),"")</f>
        <v/>
      </c>
      <c r="D8" s="35" t="s">
        <v>42</v>
      </c>
      <c r="E8" s="38">
        <f>IF(B8&gt;0,ROUND(VLOOKUP(B8,Darbuotojai!C$107:H$126,5,FALSE),2),0)</f>
        <v>0</v>
      </c>
      <c r="F8" s="40">
        <f>IF(B8&gt;0,ROUND(VLOOKUP(B8,Darbuotojai!C$107:H$126,6,FALSE),2),0)</f>
        <v>0</v>
      </c>
      <c r="G8" s="40">
        <f t="shared" si="1"/>
        <v>0</v>
      </c>
      <c r="H8" s="40"/>
      <c r="I8" s="40">
        <f t="shared" si="2"/>
        <v>0</v>
      </c>
      <c r="J8" s="40">
        <f t="shared" si="3"/>
        <v>0</v>
      </c>
      <c r="K8" s="42"/>
      <c r="L8" s="225"/>
      <c r="M8" s="29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31" t="s">
        <v>53</v>
      </c>
      <c r="B9" s="39"/>
      <c r="C9" s="45" t="str">
        <f>IF(B9&gt;0,VLOOKUP(B9,Darbuotojai!C$107:H$126,2,FALSE),"")</f>
        <v/>
      </c>
      <c r="D9" s="35" t="s">
        <v>42</v>
      </c>
      <c r="E9" s="35">
        <f>IF(B9&gt;0,ROUND(VLOOKUP(B9,Darbuotojai!C$107:H$126,5,FALSE),2),0)</f>
        <v>0</v>
      </c>
      <c r="F9" s="40">
        <f>IF(B9&gt;0,ROUND(VLOOKUP(B9,Darbuotojai!C$107:H$126,6,FALSE),2),0)</f>
        <v>0</v>
      </c>
      <c r="G9" s="40">
        <f t="shared" si="1"/>
        <v>0</v>
      </c>
      <c r="H9" s="40"/>
      <c r="I9" s="40">
        <f t="shared" si="2"/>
        <v>0</v>
      </c>
      <c r="J9" s="40">
        <f t="shared" si="3"/>
        <v>0</v>
      </c>
      <c r="K9" s="42"/>
      <c r="L9" s="198"/>
      <c r="M9" s="29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31" t="s">
        <v>56</v>
      </c>
      <c r="B10" s="39"/>
      <c r="C10" s="45" t="str">
        <f>IF(B10&gt;0,VLOOKUP(B10,Darbuotojai!C$107:H$126,2,FALSE),"")</f>
        <v/>
      </c>
      <c r="D10" s="35" t="s">
        <v>42</v>
      </c>
      <c r="E10" s="35">
        <f>IF(B10&gt;0,ROUND(VLOOKUP(B10,Darbuotojai!C$107:H$126,5,FALSE),2),0)</f>
        <v>0</v>
      </c>
      <c r="F10" s="40">
        <f>IF(B10&gt;0,ROUND(VLOOKUP(B10,Darbuotojai!C$107:H$126,6,FALSE),2),0)</f>
        <v>0</v>
      </c>
      <c r="G10" s="40">
        <f t="shared" si="1"/>
        <v>0</v>
      </c>
      <c r="H10" s="40"/>
      <c r="I10" s="40">
        <f t="shared" si="2"/>
        <v>0</v>
      </c>
      <c r="J10" s="40">
        <f t="shared" si="3"/>
        <v>0</v>
      </c>
      <c r="K10" s="42"/>
      <c r="L10" s="44"/>
      <c r="M10" s="29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31" t="s">
        <v>58</v>
      </c>
      <c r="B11" s="39"/>
      <c r="C11" s="45" t="str">
        <f>IF(B11&gt;0,VLOOKUP(B11,Darbuotojai!C$107:H$126,2,FALSE),"")</f>
        <v/>
      </c>
      <c r="D11" s="35" t="s">
        <v>42</v>
      </c>
      <c r="E11" s="35">
        <f>IF(B11&gt;0,ROUND(VLOOKUP(B11,Darbuotojai!C$107:H$126,5,FALSE),2),0)</f>
        <v>0</v>
      </c>
      <c r="F11" s="40">
        <f>IF(B11&gt;0,ROUND(VLOOKUP(B11,Darbuotojai!C$107:H$126,6,FALSE),2),0)</f>
        <v>0</v>
      </c>
      <c r="G11" s="40">
        <f t="shared" si="1"/>
        <v>0</v>
      </c>
      <c r="H11" s="40"/>
      <c r="I11" s="40">
        <f t="shared" si="2"/>
        <v>0</v>
      </c>
      <c r="J11" s="40">
        <f t="shared" si="3"/>
        <v>0</v>
      </c>
      <c r="K11" s="42"/>
      <c r="L11" s="44"/>
      <c r="M11" s="2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31" t="s">
        <v>61</v>
      </c>
      <c r="B12" s="39"/>
      <c r="C12" s="45" t="str">
        <f>IF(B12&gt;0,VLOOKUP(B12,Darbuotojai!C$107:H$126,2,FALSE),"")</f>
        <v/>
      </c>
      <c r="D12" s="35" t="s">
        <v>42</v>
      </c>
      <c r="E12" s="35">
        <f>IF(B12&gt;0,ROUND(VLOOKUP(B12,Darbuotojai!C$107:H$126,5,FALSE),2),0)</f>
        <v>0</v>
      </c>
      <c r="F12" s="40">
        <f>IF(B12&gt;0,ROUND(VLOOKUP(B12,Darbuotojai!C$107:H$126,6,FALSE),2),0)</f>
        <v>0</v>
      </c>
      <c r="G12" s="40">
        <f t="shared" si="1"/>
        <v>0</v>
      </c>
      <c r="H12" s="40"/>
      <c r="I12" s="40">
        <f t="shared" si="2"/>
        <v>0</v>
      </c>
      <c r="J12" s="40">
        <f t="shared" si="3"/>
        <v>0</v>
      </c>
      <c r="K12" s="42"/>
      <c r="L12" s="44"/>
      <c r="M12" s="2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31" t="s">
        <v>64</v>
      </c>
      <c r="B13" s="39"/>
      <c r="C13" s="45" t="str">
        <f>IF(B13&gt;0,VLOOKUP(B13,Darbuotojai!C$107:H$126,2,FALSE),"")</f>
        <v/>
      </c>
      <c r="D13" s="35" t="s">
        <v>42</v>
      </c>
      <c r="E13" s="35">
        <f>IF(B13&gt;0,ROUND(VLOOKUP(B13,Darbuotojai!C$107:H$126,5,FALSE),2),0)</f>
        <v>0</v>
      </c>
      <c r="F13" s="40">
        <f>IF(B13&gt;0,ROUND(VLOOKUP(B13,Darbuotojai!C$107:H$126,6,FALSE),2),0)</f>
        <v>0</v>
      </c>
      <c r="G13" s="40">
        <f t="shared" si="1"/>
        <v>0</v>
      </c>
      <c r="H13" s="40"/>
      <c r="I13" s="40">
        <f t="shared" si="2"/>
        <v>0</v>
      </c>
      <c r="J13" s="40">
        <f t="shared" si="3"/>
        <v>0</v>
      </c>
      <c r="K13" s="42"/>
      <c r="L13" s="44"/>
      <c r="M13" s="29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31" t="s">
        <v>67</v>
      </c>
      <c r="B14" s="39"/>
      <c r="C14" s="45" t="str">
        <f>IF(B14&gt;0,VLOOKUP(B14,Darbuotojai!C$107:H$126,2,FALSE),"")</f>
        <v/>
      </c>
      <c r="D14" s="35" t="s">
        <v>42</v>
      </c>
      <c r="E14" s="35">
        <f>IF(B14&gt;0,ROUND(VLOOKUP(B14,Darbuotojai!C$107:H$126,5,FALSE),2),0)</f>
        <v>0</v>
      </c>
      <c r="F14" s="40">
        <f>IF(B14&gt;0,ROUND(VLOOKUP(B14,Darbuotojai!C$107:H$126,6,FALSE),2),0)</f>
        <v>0</v>
      </c>
      <c r="G14" s="40">
        <f t="shared" si="1"/>
        <v>0</v>
      </c>
      <c r="H14" s="40"/>
      <c r="I14" s="40">
        <f t="shared" si="2"/>
        <v>0</v>
      </c>
      <c r="J14" s="40">
        <f t="shared" si="3"/>
        <v>0</v>
      </c>
      <c r="K14" s="42"/>
      <c r="L14" s="44"/>
      <c r="M14" s="2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31" t="s">
        <v>69</v>
      </c>
      <c r="B15" s="39"/>
      <c r="C15" s="45" t="str">
        <f>IF(B15&gt;0,VLOOKUP(B15,Darbuotojai!C$107:H$126,2,FALSE),"")</f>
        <v/>
      </c>
      <c r="D15" s="35" t="s">
        <v>42</v>
      </c>
      <c r="E15" s="35">
        <f>IF(B15&gt;0,ROUND(VLOOKUP(B15,Darbuotojai!C$107:H$126,5,FALSE),2),0)</f>
        <v>0</v>
      </c>
      <c r="F15" s="40">
        <f>IF(B15&gt;0,ROUND(VLOOKUP(B15,Darbuotojai!C$107:H$126,6,FALSE),2),0)</f>
        <v>0</v>
      </c>
      <c r="G15" s="40">
        <f t="shared" si="1"/>
        <v>0</v>
      </c>
      <c r="H15" s="40"/>
      <c r="I15" s="40">
        <f t="shared" si="2"/>
        <v>0</v>
      </c>
      <c r="J15" s="40">
        <f t="shared" si="3"/>
        <v>0</v>
      </c>
      <c r="K15" s="42"/>
      <c r="L15" s="44"/>
      <c r="M15" s="2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31" t="s">
        <v>73</v>
      </c>
      <c r="B16" s="39"/>
      <c r="C16" s="45" t="str">
        <f>IF(B16&gt;0,VLOOKUP(B16,Darbuotojai!C$107:H$126,2,FALSE),"")</f>
        <v/>
      </c>
      <c r="D16" s="35" t="s">
        <v>42</v>
      </c>
      <c r="E16" s="35">
        <f>IF(B16&gt;0,ROUND(VLOOKUP(B16,Darbuotojai!C$107:H$126,5,FALSE),2),0)</f>
        <v>0</v>
      </c>
      <c r="F16" s="40">
        <f>IF(B16&gt;0,ROUND(VLOOKUP(B16,Darbuotojai!C$107:H$126,6,FALSE),2),0)</f>
        <v>0</v>
      </c>
      <c r="G16" s="40">
        <f t="shared" si="1"/>
        <v>0</v>
      </c>
      <c r="H16" s="40"/>
      <c r="I16" s="40">
        <f t="shared" si="2"/>
        <v>0</v>
      </c>
      <c r="J16" s="40">
        <f t="shared" si="3"/>
        <v>0</v>
      </c>
      <c r="K16" s="42"/>
      <c r="L16" s="44"/>
      <c r="M16" s="29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31" t="s">
        <v>76</v>
      </c>
      <c r="B17" s="39"/>
      <c r="C17" s="45" t="str">
        <f>IF(B17&gt;0,VLOOKUP(B17,Darbuotojai!C$107:H$126,2,FALSE),"")</f>
        <v/>
      </c>
      <c r="D17" s="35" t="s">
        <v>42</v>
      </c>
      <c r="E17" s="35">
        <f>IF(B17&gt;0,ROUND(VLOOKUP(B17,Darbuotojai!C$107:H$126,5,FALSE),2),0)</f>
        <v>0</v>
      </c>
      <c r="F17" s="40">
        <f>IF(B17&gt;0,ROUND(VLOOKUP(B17,Darbuotojai!C$107:H$126,6,FALSE),2),0)</f>
        <v>0</v>
      </c>
      <c r="G17" s="40">
        <f t="shared" si="1"/>
        <v>0</v>
      </c>
      <c r="H17" s="40"/>
      <c r="I17" s="40">
        <f t="shared" si="2"/>
        <v>0</v>
      </c>
      <c r="J17" s="40">
        <f t="shared" si="3"/>
        <v>0</v>
      </c>
      <c r="K17" s="42"/>
      <c r="L17" s="44"/>
      <c r="M17" s="29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31" t="s">
        <v>80</v>
      </c>
      <c r="B18" s="39"/>
      <c r="C18" s="45" t="str">
        <f>IF(B18&gt;0,VLOOKUP(B18,Darbuotojai!C$107:H$126,2,FALSE),"")</f>
        <v/>
      </c>
      <c r="D18" s="35" t="s">
        <v>42</v>
      </c>
      <c r="E18" s="35">
        <f>IF(B18&gt;0,ROUND(VLOOKUP(B18,Darbuotojai!C$107:H$126,5,FALSE),2),0)</f>
        <v>0</v>
      </c>
      <c r="F18" s="40">
        <f>IF(B18&gt;0,ROUND(VLOOKUP(B18,Darbuotojai!C$107:H$126,6,FALSE),2),0)</f>
        <v>0</v>
      </c>
      <c r="G18" s="40">
        <f t="shared" si="1"/>
        <v>0</v>
      </c>
      <c r="H18" s="40"/>
      <c r="I18" s="40">
        <f t="shared" si="2"/>
        <v>0</v>
      </c>
      <c r="J18" s="40">
        <f t="shared" si="3"/>
        <v>0</v>
      </c>
      <c r="K18" s="42"/>
      <c r="L18" s="44"/>
      <c r="M18" s="29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31" t="s">
        <v>84</v>
      </c>
      <c r="B19" s="39"/>
      <c r="C19" s="45" t="str">
        <f>IF(B19&gt;0,VLOOKUP(B19,Darbuotojai!C$107:H$126,2,FALSE),"")</f>
        <v/>
      </c>
      <c r="D19" s="35" t="s">
        <v>42</v>
      </c>
      <c r="E19" s="35">
        <f>IF(B19&gt;0,ROUND(VLOOKUP(B19,Darbuotojai!C$107:H$126,5,FALSE),2),0)</f>
        <v>0</v>
      </c>
      <c r="F19" s="40">
        <f>IF(B19&gt;0,ROUND(VLOOKUP(B19,Darbuotojai!C$107:H$126,6,FALSE),2),0)</f>
        <v>0</v>
      </c>
      <c r="G19" s="40">
        <f t="shared" si="1"/>
        <v>0</v>
      </c>
      <c r="H19" s="40"/>
      <c r="I19" s="40">
        <f t="shared" si="2"/>
        <v>0</v>
      </c>
      <c r="J19" s="40">
        <f t="shared" si="3"/>
        <v>0</v>
      </c>
      <c r="K19" s="42"/>
      <c r="L19" s="44"/>
      <c r="M19" s="29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31" t="s">
        <v>94</v>
      </c>
      <c r="B20" s="39"/>
      <c r="C20" s="45" t="str">
        <f>IF(B20&gt;0,VLOOKUP(B20,Darbuotojai!C$107:H$126,2,FALSE),"")</f>
        <v/>
      </c>
      <c r="D20" s="35" t="s">
        <v>42</v>
      </c>
      <c r="E20" s="35">
        <f>IF(B20&gt;0,ROUND(VLOOKUP(B20,Darbuotojai!C$107:H$126,5,FALSE),2),0)</f>
        <v>0</v>
      </c>
      <c r="F20" s="40">
        <f>IF(B20&gt;0,ROUND(VLOOKUP(B20,Darbuotojai!C$107:H$126,6,FALSE),2),0)</f>
        <v>0</v>
      </c>
      <c r="G20" s="40">
        <f t="shared" si="1"/>
        <v>0</v>
      </c>
      <c r="H20" s="40"/>
      <c r="I20" s="40">
        <f t="shared" si="2"/>
        <v>0</v>
      </c>
      <c r="J20" s="40">
        <f t="shared" si="3"/>
        <v>0</v>
      </c>
      <c r="K20" s="42"/>
      <c r="L20" s="44"/>
      <c r="M20" s="29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4" x14ac:dyDescent="0.3">
      <c r="A21" s="31" t="s">
        <v>98</v>
      </c>
      <c r="B21" s="39"/>
      <c r="C21" s="45" t="str">
        <f>IF(B21&gt;0,VLOOKUP(B21,Darbuotojai!C$107:H$126,2,FALSE),"")</f>
        <v/>
      </c>
      <c r="D21" s="35" t="s">
        <v>42</v>
      </c>
      <c r="E21" s="35">
        <f>IF(B21&gt;0,ROUND(VLOOKUP(B21,Darbuotojai!C$107:H$126,5,FALSE),2),0)</f>
        <v>0</v>
      </c>
      <c r="F21" s="40">
        <f>IF(B21&gt;0,ROUND(VLOOKUP(B21,Darbuotojai!C$107:H$126,6,FALSE),2),0)</f>
        <v>0</v>
      </c>
      <c r="G21" s="40">
        <f t="shared" si="1"/>
        <v>0</v>
      </c>
      <c r="H21" s="40"/>
      <c r="I21" s="40">
        <f t="shared" si="2"/>
        <v>0</v>
      </c>
      <c r="J21" s="40">
        <f t="shared" si="3"/>
        <v>0</v>
      </c>
      <c r="K21" s="42"/>
      <c r="L21" s="44"/>
      <c r="M21" s="29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4" x14ac:dyDescent="0.3">
      <c r="A22" s="31" t="s">
        <v>102</v>
      </c>
      <c r="B22" s="39"/>
      <c r="C22" s="45" t="str">
        <f>IF(B22&gt;0,VLOOKUP(B22,Darbuotojai!C$107:H$126,2,FALSE),"")</f>
        <v/>
      </c>
      <c r="D22" s="35" t="s">
        <v>42</v>
      </c>
      <c r="E22" s="35">
        <f>IF(B22&gt;0,ROUND(VLOOKUP(B22,Darbuotojai!C$107:H$126,5,FALSE),2),0)</f>
        <v>0</v>
      </c>
      <c r="F22" s="40">
        <f>IF(B22&gt;0,ROUND(VLOOKUP(B22,Darbuotojai!C$107:H$126,6,FALSE),2),0)</f>
        <v>0</v>
      </c>
      <c r="G22" s="40">
        <f t="shared" si="1"/>
        <v>0</v>
      </c>
      <c r="H22" s="40"/>
      <c r="I22" s="40">
        <f t="shared" si="2"/>
        <v>0</v>
      </c>
      <c r="J22" s="40">
        <f t="shared" si="3"/>
        <v>0</v>
      </c>
      <c r="K22" s="42"/>
      <c r="L22" s="44"/>
      <c r="M22" s="29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4" x14ac:dyDescent="0.3">
      <c r="A23" s="31" t="s">
        <v>104</v>
      </c>
      <c r="B23" s="39"/>
      <c r="C23" s="45" t="str">
        <f>IF(B23&gt;0,VLOOKUP(B23,Darbuotojai!C$107:H$126,2,FALSE),"")</f>
        <v/>
      </c>
      <c r="D23" s="35" t="s">
        <v>42</v>
      </c>
      <c r="E23" s="35">
        <f>IF(B23&gt;0,ROUND(VLOOKUP(B23,Darbuotojai!C$107:H$126,5,FALSE),2),0)</f>
        <v>0</v>
      </c>
      <c r="F23" s="40">
        <f>IF(B23&gt;0,ROUND(VLOOKUP(B23,Darbuotojai!C$107:H$126,6,FALSE),2),0)</f>
        <v>0</v>
      </c>
      <c r="G23" s="40">
        <f t="shared" si="1"/>
        <v>0</v>
      </c>
      <c r="H23" s="40"/>
      <c r="I23" s="40">
        <f t="shared" si="2"/>
        <v>0</v>
      </c>
      <c r="J23" s="40">
        <f t="shared" si="3"/>
        <v>0</v>
      </c>
      <c r="K23" s="42"/>
      <c r="L23" s="44"/>
      <c r="M23" s="29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4" x14ac:dyDescent="0.3">
      <c r="A24" s="31" t="s">
        <v>107</v>
      </c>
      <c r="B24" s="39"/>
      <c r="C24" s="45" t="str">
        <f>IF(B24&gt;0,VLOOKUP(B24,Darbuotojai!C$107:H$126,2,FALSE),"")</f>
        <v/>
      </c>
      <c r="D24" s="35" t="s">
        <v>42</v>
      </c>
      <c r="E24" s="35">
        <f>IF(B24&gt;0,ROUND(VLOOKUP(B24,Darbuotojai!C$107:H$126,5,FALSE),2),0)</f>
        <v>0</v>
      </c>
      <c r="F24" s="40">
        <f>IF(B24&gt;0,ROUND(VLOOKUP(B24,Darbuotojai!C$107:H$126,6,FALSE),2),0)</f>
        <v>0</v>
      </c>
      <c r="G24" s="40">
        <f t="shared" si="1"/>
        <v>0</v>
      </c>
      <c r="H24" s="40"/>
      <c r="I24" s="40">
        <f t="shared" si="2"/>
        <v>0</v>
      </c>
      <c r="J24" s="40">
        <f t="shared" si="3"/>
        <v>0</v>
      </c>
      <c r="K24" s="42"/>
      <c r="L24" s="44"/>
      <c r="M24" s="29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4" x14ac:dyDescent="0.3">
      <c r="A25" s="31" t="s">
        <v>109</v>
      </c>
      <c r="B25" s="39"/>
      <c r="C25" s="45" t="str">
        <f>IF(B25&gt;0,VLOOKUP(B25,Darbuotojai!C$107:H$126,2,FALSE),"")</f>
        <v/>
      </c>
      <c r="D25" s="35" t="s">
        <v>42</v>
      </c>
      <c r="E25" s="35">
        <f>IF(B25&gt;0,ROUND(VLOOKUP(B25,Darbuotojai!C$107:H$126,5,FALSE),2),0)</f>
        <v>0</v>
      </c>
      <c r="F25" s="40">
        <f>IF(B25&gt;0,ROUND(VLOOKUP(B25,Darbuotojai!C$107:H$126,6,FALSE),2),0)</f>
        <v>0</v>
      </c>
      <c r="G25" s="40">
        <f t="shared" si="1"/>
        <v>0</v>
      </c>
      <c r="H25" s="40"/>
      <c r="I25" s="40">
        <f t="shared" si="2"/>
        <v>0</v>
      </c>
      <c r="J25" s="40">
        <f t="shared" si="3"/>
        <v>0</v>
      </c>
      <c r="K25" s="42"/>
      <c r="L25" s="44"/>
      <c r="M25" s="29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1.25" customHeight="1" x14ac:dyDescent="0.3">
      <c r="A26" s="24" t="s">
        <v>112</v>
      </c>
      <c r="B26" s="217" t="s">
        <v>113</v>
      </c>
      <c r="C26" s="195"/>
      <c r="D26" s="195"/>
      <c r="E26" s="195"/>
      <c r="F26" s="199"/>
      <c r="G26" s="25">
        <f t="shared" ref="G26:J26" si="4">SUM(G27,G35,G43,G51,G59,G67,G75,G83,G91,G99,)</f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7"/>
      <c r="L26" s="65"/>
      <c r="M26" s="29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1.25" customHeight="1" x14ac:dyDescent="0.3">
      <c r="A27" s="212" t="s">
        <v>114</v>
      </c>
      <c r="B27" s="209" t="s">
        <v>155</v>
      </c>
      <c r="C27" s="66" t="s">
        <v>78</v>
      </c>
      <c r="D27" s="35" t="s">
        <v>116</v>
      </c>
      <c r="E27" s="67"/>
      <c r="F27" s="68"/>
      <c r="G27" s="69">
        <f>E27*G28</f>
        <v>0</v>
      </c>
      <c r="H27" s="69">
        <f>E27*H28</f>
        <v>0</v>
      </c>
      <c r="I27" s="69">
        <f t="shared" ref="I27:I106" si="5">ROUND((G27+H27)*$C$2,2)</f>
        <v>0</v>
      </c>
      <c r="J27" s="69">
        <f t="shared" ref="J27:J106" si="6">ROUND((G27+H27)*0.5,2)</f>
        <v>0</v>
      </c>
      <c r="K27" s="214"/>
      <c r="L27" s="70" t="s">
        <v>118</v>
      </c>
      <c r="M27" s="213"/>
      <c r="N27" s="199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1.25" customHeight="1" x14ac:dyDescent="0.3">
      <c r="A28" s="208"/>
      <c r="B28" s="210"/>
      <c r="C28" s="71" t="s">
        <v>120</v>
      </c>
      <c r="D28" s="72"/>
      <c r="E28" s="73"/>
      <c r="F28" s="74"/>
      <c r="G28" s="75">
        <f t="shared" ref="G28:H28" si="7">SUM(G29:G34)</f>
        <v>0</v>
      </c>
      <c r="H28" s="75">
        <f t="shared" si="7"/>
        <v>0</v>
      </c>
      <c r="I28" s="40">
        <f t="shared" si="5"/>
        <v>0</v>
      </c>
      <c r="J28" s="40">
        <f t="shared" si="6"/>
        <v>0</v>
      </c>
      <c r="K28" s="208"/>
      <c r="L28" s="76" t="s">
        <v>122</v>
      </c>
      <c r="M28" s="77"/>
      <c r="N28" s="3" t="s">
        <v>123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1.25" customHeight="1" x14ac:dyDescent="0.3">
      <c r="A29" s="208"/>
      <c r="B29" s="210"/>
      <c r="C29" s="78" t="s">
        <v>124</v>
      </c>
      <c r="D29" s="79" t="s">
        <v>123</v>
      </c>
      <c r="E29" s="80">
        <f>M28</f>
        <v>0</v>
      </c>
      <c r="F29" s="75">
        <f>IF(M27&gt;0,VLOOKUP(M27,'Dienpinigiai ir apgyvendinimas'!A$4:C$157,3,FALSE),0)</f>
        <v>0</v>
      </c>
      <c r="G29" s="75">
        <f>ROUND(E29*F29*M29,2)</f>
        <v>0</v>
      </c>
      <c r="H29" s="75"/>
      <c r="I29" s="40">
        <f t="shared" si="5"/>
        <v>0</v>
      </c>
      <c r="J29" s="40">
        <f t="shared" si="6"/>
        <v>0</v>
      </c>
      <c r="K29" s="208"/>
      <c r="L29" s="81" t="s">
        <v>126</v>
      </c>
      <c r="M29" s="77"/>
      <c r="N29" s="3" t="s">
        <v>127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1.25" customHeight="1" x14ac:dyDescent="0.3">
      <c r="A30" s="208"/>
      <c r="B30" s="210"/>
      <c r="C30" s="78" t="s">
        <v>128</v>
      </c>
      <c r="D30" s="79" t="s">
        <v>129</v>
      </c>
      <c r="E30" s="80">
        <f>IF(E29&gt;0,E29-1,0)</f>
        <v>0</v>
      </c>
      <c r="F30" s="75">
        <f>IF(M27&gt;0,VLOOKUP(M27,'Dienpinigiai ir apgyvendinimas'!A$4:C$157,2,FALSE),0)</f>
        <v>0</v>
      </c>
      <c r="G30" s="75">
        <f>ROUND(E30*F30*M29,2)</f>
        <v>0</v>
      </c>
      <c r="H30" s="82"/>
      <c r="I30" s="40">
        <f t="shared" si="5"/>
        <v>0</v>
      </c>
      <c r="J30" s="40">
        <f t="shared" si="6"/>
        <v>0</v>
      </c>
      <c r="K30" s="208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1.25" customHeight="1" x14ac:dyDescent="0.3">
      <c r="A31" s="208"/>
      <c r="B31" s="210"/>
      <c r="C31" s="78" t="s">
        <v>131</v>
      </c>
      <c r="D31" s="83"/>
      <c r="E31" s="84"/>
      <c r="F31" s="82"/>
      <c r="G31" s="75">
        <f t="shared" ref="G31:G32" si="8">ROUND(E31*F31,2)</f>
        <v>0</v>
      </c>
      <c r="H31" s="82"/>
      <c r="I31" s="40">
        <f t="shared" si="5"/>
        <v>0</v>
      </c>
      <c r="J31" s="40">
        <f t="shared" si="6"/>
        <v>0</v>
      </c>
      <c r="K31" s="208"/>
      <c r="L31" s="141"/>
      <c r="M31" s="29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1.25" customHeight="1" x14ac:dyDescent="0.3">
      <c r="A32" s="208"/>
      <c r="B32" s="210"/>
      <c r="C32" s="78" t="s">
        <v>133</v>
      </c>
      <c r="D32" s="83"/>
      <c r="E32" s="84"/>
      <c r="F32" s="82"/>
      <c r="G32" s="75">
        <f t="shared" si="8"/>
        <v>0</v>
      </c>
      <c r="H32" s="82"/>
      <c r="I32" s="40">
        <f t="shared" si="5"/>
        <v>0</v>
      </c>
      <c r="J32" s="40">
        <f t="shared" si="6"/>
        <v>0</v>
      </c>
      <c r="K32" s="227"/>
      <c r="L32" s="143"/>
      <c r="M32" s="2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1.25" customHeight="1" x14ac:dyDescent="0.3">
      <c r="A33" s="208"/>
      <c r="B33" s="210"/>
      <c r="C33" s="86" t="s">
        <v>325</v>
      </c>
      <c r="D33" s="83"/>
      <c r="E33" s="84"/>
      <c r="F33" s="82"/>
      <c r="G33" s="75">
        <f>ROUND(E33*F33,2)</f>
        <v>0</v>
      </c>
      <c r="H33" s="82"/>
      <c r="I33" s="40">
        <f t="shared" si="5"/>
        <v>0</v>
      </c>
      <c r="J33" s="40">
        <f t="shared" si="6"/>
        <v>0</v>
      </c>
      <c r="K33" s="208"/>
      <c r="L33" s="142"/>
      <c r="M33" s="29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1.25" customHeight="1" x14ac:dyDescent="0.3">
      <c r="A34" s="192"/>
      <c r="B34" s="211"/>
      <c r="C34" s="86" t="s">
        <v>135</v>
      </c>
      <c r="D34" s="83"/>
      <c r="E34" s="84"/>
      <c r="F34" s="140"/>
      <c r="G34" s="75">
        <f>ROUND(E34*F33,2)</f>
        <v>0</v>
      </c>
      <c r="H34" s="82"/>
      <c r="I34" s="40">
        <f t="shared" si="5"/>
        <v>0</v>
      </c>
      <c r="J34" s="40">
        <f t="shared" si="6"/>
        <v>0</v>
      </c>
      <c r="K34" s="192"/>
      <c r="L34" s="85"/>
      <c r="M34" s="29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1.25" customHeight="1" x14ac:dyDescent="0.3">
      <c r="A35" s="212" t="s">
        <v>139</v>
      </c>
      <c r="B35" s="209" t="s">
        <v>155</v>
      </c>
      <c r="C35" s="66" t="s">
        <v>78</v>
      </c>
      <c r="D35" s="35" t="s">
        <v>116</v>
      </c>
      <c r="E35" s="67"/>
      <c r="F35" s="68"/>
      <c r="G35" s="69">
        <f>E35*G36</f>
        <v>0</v>
      </c>
      <c r="H35" s="69">
        <f>E35*H36</f>
        <v>0</v>
      </c>
      <c r="I35" s="69">
        <f t="shared" si="5"/>
        <v>0</v>
      </c>
      <c r="J35" s="69">
        <f t="shared" si="6"/>
        <v>0</v>
      </c>
      <c r="K35" s="214"/>
      <c r="L35" s="70" t="s">
        <v>118</v>
      </c>
      <c r="M35" s="213"/>
      <c r="N35" s="199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1.25" customHeight="1" x14ac:dyDescent="0.3">
      <c r="A36" s="208"/>
      <c r="B36" s="210"/>
      <c r="C36" s="71" t="s">
        <v>120</v>
      </c>
      <c r="D36" s="72"/>
      <c r="E36" s="73"/>
      <c r="F36" s="74"/>
      <c r="G36" s="75">
        <f t="shared" ref="G36:H36" si="9">SUM(G37:G42)</f>
        <v>0</v>
      </c>
      <c r="H36" s="75">
        <f t="shared" si="9"/>
        <v>0</v>
      </c>
      <c r="I36" s="40">
        <f t="shared" si="5"/>
        <v>0</v>
      </c>
      <c r="J36" s="40">
        <f t="shared" si="6"/>
        <v>0</v>
      </c>
      <c r="K36" s="208"/>
      <c r="L36" s="76" t="s">
        <v>122</v>
      </c>
      <c r="M36" s="77"/>
      <c r="N36" s="3" t="s">
        <v>123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1.25" customHeight="1" x14ac:dyDescent="0.3">
      <c r="A37" s="208"/>
      <c r="B37" s="210"/>
      <c r="C37" s="78" t="s">
        <v>124</v>
      </c>
      <c r="D37" s="79" t="s">
        <v>123</v>
      </c>
      <c r="E37" s="80">
        <f>M36</f>
        <v>0</v>
      </c>
      <c r="F37" s="75">
        <f>IF(M35&gt;0,VLOOKUP(M35,'Dienpinigiai ir apgyvendinimas'!A$4:C$157,3,FALSE),0)</f>
        <v>0</v>
      </c>
      <c r="G37" s="75">
        <f>ROUND(E37*F37*M37,2)</f>
        <v>0</v>
      </c>
      <c r="H37" s="75"/>
      <c r="I37" s="40">
        <f t="shared" si="5"/>
        <v>0</v>
      </c>
      <c r="J37" s="40">
        <f t="shared" si="6"/>
        <v>0</v>
      </c>
      <c r="K37" s="208"/>
      <c r="L37" s="81" t="s">
        <v>126</v>
      </c>
      <c r="M37" s="77"/>
      <c r="N37" s="3" t="s">
        <v>127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1.25" customHeight="1" x14ac:dyDescent="0.3">
      <c r="A38" s="208"/>
      <c r="B38" s="210"/>
      <c r="C38" s="78" t="s">
        <v>128</v>
      </c>
      <c r="D38" s="79" t="s">
        <v>129</v>
      </c>
      <c r="E38" s="80">
        <f>IF(E37&gt;0,E37-1,0)</f>
        <v>0</v>
      </c>
      <c r="F38" s="75">
        <f>IF(M35&gt;0,VLOOKUP(M35,'Dienpinigiai ir apgyvendinimas'!A$4:C$157,2,FALSE),0)</f>
        <v>0</v>
      </c>
      <c r="G38" s="75">
        <f>ROUND(E38*F38*M37,2)</f>
        <v>0</v>
      </c>
      <c r="H38" s="82"/>
      <c r="I38" s="40">
        <f t="shared" si="5"/>
        <v>0</v>
      </c>
      <c r="J38" s="40">
        <f t="shared" si="6"/>
        <v>0</v>
      </c>
      <c r="K38" s="208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1.25" customHeight="1" x14ac:dyDescent="0.3">
      <c r="A39" s="208"/>
      <c r="B39" s="210"/>
      <c r="C39" s="78" t="s">
        <v>131</v>
      </c>
      <c r="D39" s="83"/>
      <c r="E39" s="84"/>
      <c r="F39" s="82"/>
      <c r="G39" s="75">
        <f t="shared" ref="G39:G42" si="10">ROUND(E39*F39,2)</f>
        <v>0</v>
      </c>
      <c r="H39" s="82"/>
      <c r="I39" s="40">
        <f t="shared" si="5"/>
        <v>0</v>
      </c>
      <c r="J39" s="40">
        <f t="shared" si="6"/>
        <v>0</v>
      </c>
      <c r="K39" s="208"/>
      <c r="L39" s="85"/>
      <c r="M39" s="29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1.25" customHeight="1" x14ac:dyDescent="0.3">
      <c r="A40" s="208"/>
      <c r="B40" s="210"/>
      <c r="C40" s="78" t="s">
        <v>133</v>
      </c>
      <c r="D40" s="83"/>
      <c r="E40" s="84"/>
      <c r="F40" s="82"/>
      <c r="G40" s="75">
        <f t="shared" si="10"/>
        <v>0</v>
      </c>
      <c r="H40" s="82"/>
      <c r="I40" s="40">
        <f t="shared" si="5"/>
        <v>0</v>
      </c>
      <c r="J40" s="40">
        <f t="shared" si="6"/>
        <v>0</v>
      </c>
      <c r="K40" s="208"/>
      <c r="L40" s="85"/>
      <c r="M40" s="2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1.25" customHeight="1" x14ac:dyDescent="0.3">
      <c r="A41" s="208"/>
      <c r="B41" s="210"/>
      <c r="C41" s="86" t="s">
        <v>327</v>
      </c>
      <c r="D41" s="83"/>
      <c r="E41" s="84"/>
      <c r="F41" s="82"/>
      <c r="G41" s="75">
        <f t="shared" si="10"/>
        <v>0</v>
      </c>
      <c r="H41" s="82"/>
      <c r="I41" s="40">
        <f t="shared" si="5"/>
        <v>0</v>
      </c>
      <c r="J41" s="40">
        <f t="shared" si="6"/>
        <v>0</v>
      </c>
      <c r="K41" s="208"/>
      <c r="L41" s="85"/>
      <c r="M41" s="2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1.25" customHeight="1" x14ac:dyDescent="0.3">
      <c r="A42" s="192"/>
      <c r="B42" s="211"/>
      <c r="C42" s="86" t="s">
        <v>135</v>
      </c>
      <c r="D42" s="83"/>
      <c r="E42" s="84"/>
      <c r="F42" s="82"/>
      <c r="G42" s="75">
        <f t="shared" si="10"/>
        <v>0</v>
      </c>
      <c r="H42" s="82"/>
      <c r="I42" s="40">
        <f t="shared" si="5"/>
        <v>0</v>
      </c>
      <c r="J42" s="40">
        <f t="shared" si="6"/>
        <v>0</v>
      </c>
      <c r="K42" s="192"/>
      <c r="L42" s="85"/>
      <c r="M42" s="2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1.25" customHeight="1" x14ac:dyDescent="0.3">
      <c r="A43" s="212" t="s">
        <v>148</v>
      </c>
      <c r="B43" s="209" t="s">
        <v>155</v>
      </c>
      <c r="C43" s="66" t="s">
        <v>78</v>
      </c>
      <c r="D43" s="35" t="s">
        <v>116</v>
      </c>
      <c r="E43" s="67"/>
      <c r="F43" s="68"/>
      <c r="G43" s="69">
        <f>E43*G44</f>
        <v>0</v>
      </c>
      <c r="H43" s="69">
        <f>E43*H44</f>
        <v>0</v>
      </c>
      <c r="I43" s="69">
        <f t="shared" si="5"/>
        <v>0</v>
      </c>
      <c r="J43" s="69">
        <f t="shared" si="6"/>
        <v>0</v>
      </c>
      <c r="K43" s="214"/>
      <c r="L43" s="70" t="s">
        <v>118</v>
      </c>
      <c r="M43" s="213"/>
      <c r="N43" s="199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1.25" customHeight="1" x14ac:dyDescent="0.3">
      <c r="A44" s="208"/>
      <c r="B44" s="210"/>
      <c r="C44" s="71" t="s">
        <v>120</v>
      </c>
      <c r="D44" s="72"/>
      <c r="E44" s="73"/>
      <c r="F44" s="74"/>
      <c r="G44" s="75">
        <f t="shared" ref="G44:H44" si="11">SUM(G45:G50)</f>
        <v>0</v>
      </c>
      <c r="H44" s="75">
        <f t="shared" si="11"/>
        <v>0</v>
      </c>
      <c r="I44" s="40">
        <f t="shared" si="5"/>
        <v>0</v>
      </c>
      <c r="J44" s="40">
        <f t="shared" si="6"/>
        <v>0</v>
      </c>
      <c r="K44" s="208"/>
      <c r="L44" s="76" t="s">
        <v>122</v>
      </c>
      <c r="M44" s="77"/>
      <c r="N44" s="3" t="s">
        <v>123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1.25" customHeight="1" x14ac:dyDescent="0.3">
      <c r="A45" s="208"/>
      <c r="B45" s="210"/>
      <c r="C45" s="78" t="s">
        <v>124</v>
      </c>
      <c r="D45" s="79" t="s">
        <v>123</v>
      </c>
      <c r="E45" s="80">
        <f>M44</f>
        <v>0</v>
      </c>
      <c r="F45" s="75">
        <f>IF(M43&gt;0,VLOOKUP(M43,'Dienpinigiai ir apgyvendinimas'!A$4:C$157,3,FALSE),0)</f>
        <v>0</v>
      </c>
      <c r="G45" s="75">
        <f>ROUND(E45*F45*M45,2)</f>
        <v>0</v>
      </c>
      <c r="H45" s="75"/>
      <c r="I45" s="40">
        <f t="shared" si="5"/>
        <v>0</v>
      </c>
      <c r="J45" s="40">
        <f t="shared" si="6"/>
        <v>0</v>
      </c>
      <c r="K45" s="208"/>
      <c r="L45" s="81" t="s">
        <v>126</v>
      </c>
      <c r="M45" s="77"/>
      <c r="N45" s="3" t="s">
        <v>127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1.25" customHeight="1" x14ac:dyDescent="0.3">
      <c r="A46" s="208"/>
      <c r="B46" s="210"/>
      <c r="C46" s="78" t="s">
        <v>128</v>
      </c>
      <c r="D46" s="79" t="s">
        <v>129</v>
      </c>
      <c r="E46" s="80">
        <f>IF(E45&gt;0,E45-1,0)</f>
        <v>0</v>
      </c>
      <c r="F46" s="75">
        <f>IF(M43&gt;0,VLOOKUP(M43,'Dienpinigiai ir apgyvendinimas'!A$4:C$157,2,FALSE),0)</f>
        <v>0</v>
      </c>
      <c r="G46" s="75">
        <f>ROUND(E46*F46*M45,2)</f>
        <v>0</v>
      </c>
      <c r="H46" s="82"/>
      <c r="I46" s="40">
        <f t="shared" si="5"/>
        <v>0</v>
      </c>
      <c r="J46" s="40">
        <f t="shared" si="6"/>
        <v>0</v>
      </c>
      <c r="K46" s="208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1.25" customHeight="1" x14ac:dyDescent="0.3">
      <c r="A47" s="208"/>
      <c r="B47" s="210"/>
      <c r="C47" s="78" t="s">
        <v>131</v>
      </c>
      <c r="D47" s="83"/>
      <c r="E47" s="84"/>
      <c r="F47" s="82"/>
      <c r="G47" s="75">
        <f t="shared" ref="G47:G50" si="12">ROUND(E47*F47,2)</f>
        <v>0</v>
      </c>
      <c r="H47" s="82"/>
      <c r="I47" s="40">
        <f t="shared" si="5"/>
        <v>0</v>
      </c>
      <c r="J47" s="40">
        <f t="shared" si="6"/>
        <v>0</v>
      </c>
      <c r="K47" s="208"/>
      <c r="L47" s="85"/>
      <c r="M47" s="2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1.25" customHeight="1" x14ac:dyDescent="0.3">
      <c r="A48" s="208"/>
      <c r="B48" s="210"/>
      <c r="C48" s="78" t="s">
        <v>133</v>
      </c>
      <c r="D48" s="83"/>
      <c r="E48" s="84"/>
      <c r="F48" s="82"/>
      <c r="G48" s="75">
        <f t="shared" si="12"/>
        <v>0</v>
      </c>
      <c r="H48" s="82"/>
      <c r="I48" s="40">
        <f t="shared" si="5"/>
        <v>0</v>
      </c>
      <c r="J48" s="40">
        <f t="shared" si="6"/>
        <v>0</v>
      </c>
      <c r="K48" s="208"/>
      <c r="L48" s="85"/>
      <c r="M48" s="2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1.25" customHeight="1" x14ac:dyDescent="0.3">
      <c r="A49" s="208"/>
      <c r="B49" s="210"/>
      <c r="C49" s="86" t="s">
        <v>191</v>
      </c>
      <c r="D49" s="83"/>
      <c r="E49" s="84"/>
      <c r="F49" s="82"/>
      <c r="G49" s="75">
        <f t="shared" si="12"/>
        <v>0</v>
      </c>
      <c r="H49" s="82"/>
      <c r="I49" s="40">
        <f t="shared" si="5"/>
        <v>0</v>
      </c>
      <c r="J49" s="40">
        <f t="shared" si="6"/>
        <v>0</v>
      </c>
      <c r="K49" s="208"/>
      <c r="L49" s="85"/>
      <c r="M49" s="2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1.25" customHeight="1" x14ac:dyDescent="0.3">
      <c r="A50" s="192"/>
      <c r="B50" s="211"/>
      <c r="C50" s="86" t="s">
        <v>135</v>
      </c>
      <c r="D50" s="83"/>
      <c r="E50" s="84"/>
      <c r="F50" s="82"/>
      <c r="G50" s="75">
        <f t="shared" si="12"/>
        <v>0</v>
      </c>
      <c r="H50" s="82"/>
      <c r="I50" s="40">
        <f t="shared" si="5"/>
        <v>0</v>
      </c>
      <c r="J50" s="40">
        <f t="shared" si="6"/>
        <v>0</v>
      </c>
      <c r="K50" s="192"/>
      <c r="L50" s="85"/>
      <c r="M50" s="2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1.25" customHeight="1" x14ac:dyDescent="0.3">
      <c r="A51" s="212" t="s">
        <v>158</v>
      </c>
      <c r="B51" s="209" t="s">
        <v>155</v>
      </c>
      <c r="C51" s="66" t="s">
        <v>78</v>
      </c>
      <c r="D51" s="35" t="s">
        <v>116</v>
      </c>
      <c r="E51" s="67"/>
      <c r="F51" s="68"/>
      <c r="G51" s="69">
        <f>E51*G52</f>
        <v>0</v>
      </c>
      <c r="H51" s="69">
        <f>E51*H52</f>
        <v>0</v>
      </c>
      <c r="I51" s="69">
        <f t="shared" si="5"/>
        <v>0</v>
      </c>
      <c r="J51" s="69">
        <f t="shared" si="6"/>
        <v>0</v>
      </c>
      <c r="K51" s="214"/>
      <c r="L51" s="70" t="s">
        <v>118</v>
      </c>
      <c r="M51" s="213"/>
      <c r="N51" s="199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1.25" customHeight="1" x14ac:dyDescent="0.3">
      <c r="A52" s="208"/>
      <c r="B52" s="210"/>
      <c r="C52" s="71" t="s">
        <v>120</v>
      </c>
      <c r="D52" s="72"/>
      <c r="E52" s="73"/>
      <c r="F52" s="74"/>
      <c r="G52" s="75">
        <f t="shared" ref="G52:H52" si="13">SUM(G53:G58)</f>
        <v>0</v>
      </c>
      <c r="H52" s="75">
        <f t="shared" si="13"/>
        <v>0</v>
      </c>
      <c r="I52" s="40">
        <f t="shared" si="5"/>
        <v>0</v>
      </c>
      <c r="J52" s="40">
        <f t="shared" si="6"/>
        <v>0</v>
      </c>
      <c r="K52" s="208"/>
      <c r="L52" s="76" t="s">
        <v>122</v>
      </c>
      <c r="M52" s="77"/>
      <c r="N52" s="3" t="s">
        <v>123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1.25" customHeight="1" x14ac:dyDescent="0.3">
      <c r="A53" s="208"/>
      <c r="B53" s="210"/>
      <c r="C53" s="78" t="s">
        <v>124</v>
      </c>
      <c r="D53" s="79" t="s">
        <v>123</v>
      </c>
      <c r="E53" s="80">
        <f>M52</f>
        <v>0</v>
      </c>
      <c r="F53" s="75">
        <f>IF(M51&gt;0,VLOOKUP(M51,'Dienpinigiai ir apgyvendinimas'!A$4:C$157,3,FALSE),0)</f>
        <v>0</v>
      </c>
      <c r="G53" s="75">
        <f>ROUND(E53*F53*M53,2)</f>
        <v>0</v>
      </c>
      <c r="H53" s="75"/>
      <c r="I53" s="40">
        <f t="shared" si="5"/>
        <v>0</v>
      </c>
      <c r="J53" s="40">
        <f t="shared" si="6"/>
        <v>0</v>
      </c>
      <c r="K53" s="208"/>
      <c r="L53" s="81" t="s">
        <v>126</v>
      </c>
      <c r="M53" s="77"/>
      <c r="N53" s="3" t="s">
        <v>127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1.25" customHeight="1" x14ac:dyDescent="0.3">
      <c r="A54" s="208"/>
      <c r="B54" s="210"/>
      <c r="C54" s="78" t="s">
        <v>128</v>
      </c>
      <c r="D54" s="79" t="s">
        <v>129</v>
      </c>
      <c r="E54" s="80">
        <f>IF(E53&gt;0,E53-1,0)</f>
        <v>0</v>
      </c>
      <c r="F54" s="75">
        <f>IF(M51&gt;0,VLOOKUP(M51,'Dienpinigiai ir apgyvendinimas'!A$4:C$157,2,FALSE),0)</f>
        <v>0</v>
      </c>
      <c r="G54" s="75">
        <f>ROUND(E54*F54*M53,2)</f>
        <v>0</v>
      </c>
      <c r="H54" s="82"/>
      <c r="I54" s="40">
        <f t="shared" si="5"/>
        <v>0</v>
      </c>
      <c r="J54" s="40">
        <f t="shared" si="6"/>
        <v>0</v>
      </c>
      <c r="K54" s="208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1.25" customHeight="1" x14ac:dyDescent="0.3">
      <c r="A55" s="208"/>
      <c r="B55" s="210"/>
      <c r="C55" s="78" t="s">
        <v>131</v>
      </c>
      <c r="D55" s="83"/>
      <c r="E55" s="84"/>
      <c r="F55" s="82"/>
      <c r="G55" s="75">
        <f t="shared" ref="G55:G58" si="14">ROUND(E55*F55,2)</f>
        <v>0</v>
      </c>
      <c r="H55" s="82"/>
      <c r="I55" s="40">
        <f t="shared" si="5"/>
        <v>0</v>
      </c>
      <c r="J55" s="40">
        <f t="shared" si="6"/>
        <v>0</v>
      </c>
      <c r="K55" s="208"/>
      <c r="L55" s="85"/>
      <c r="M55" s="2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1.25" customHeight="1" x14ac:dyDescent="0.3">
      <c r="A56" s="208"/>
      <c r="B56" s="210"/>
      <c r="C56" s="78" t="s">
        <v>133</v>
      </c>
      <c r="D56" s="83"/>
      <c r="E56" s="84"/>
      <c r="F56" s="82"/>
      <c r="G56" s="75">
        <f t="shared" si="14"/>
        <v>0</v>
      </c>
      <c r="H56" s="82"/>
      <c r="I56" s="40">
        <f t="shared" si="5"/>
        <v>0</v>
      </c>
      <c r="J56" s="40">
        <f t="shared" si="6"/>
        <v>0</v>
      </c>
      <c r="K56" s="208"/>
      <c r="L56" s="85"/>
      <c r="M56" s="2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1.25" customHeight="1" x14ac:dyDescent="0.3">
      <c r="A57" s="208"/>
      <c r="B57" s="210"/>
      <c r="C57" s="86" t="s">
        <v>135</v>
      </c>
      <c r="D57" s="83"/>
      <c r="E57" s="84"/>
      <c r="F57" s="82"/>
      <c r="G57" s="75">
        <f t="shared" si="14"/>
        <v>0</v>
      </c>
      <c r="H57" s="82"/>
      <c r="I57" s="40">
        <f t="shared" si="5"/>
        <v>0</v>
      </c>
      <c r="J57" s="40">
        <f t="shared" si="6"/>
        <v>0</v>
      </c>
      <c r="K57" s="208"/>
      <c r="L57" s="85"/>
      <c r="M57" s="2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1.25" customHeight="1" x14ac:dyDescent="0.3">
      <c r="A58" s="192"/>
      <c r="B58" s="211"/>
      <c r="C58" s="86" t="s">
        <v>135</v>
      </c>
      <c r="D58" s="83"/>
      <c r="E58" s="84"/>
      <c r="F58" s="82"/>
      <c r="G58" s="75">
        <f t="shared" si="14"/>
        <v>0</v>
      </c>
      <c r="H58" s="82"/>
      <c r="I58" s="40">
        <f t="shared" si="5"/>
        <v>0</v>
      </c>
      <c r="J58" s="40">
        <f t="shared" si="6"/>
        <v>0</v>
      </c>
      <c r="K58" s="192"/>
      <c r="L58" s="85"/>
      <c r="M58" s="2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1.25" customHeight="1" x14ac:dyDescent="0.3">
      <c r="A59" s="212" t="s">
        <v>169</v>
      </c>
      <c r="B59" s="209" t="s">
        <v>155</v>
      </c>
      <c r="C59" s="66" t="s">
        <v>78</v>
      </c>
      <c r="D59" s="35" t="s">
        <v>116</v>
      </c>
      <c r="E59" s="67"/>
      <c r="F59" s="68"/>
      <c r="G59" s="69">
        <f>E59*G60</f>
        <v>0</v>
      </c>
      <c r="H59" s="69">
        <f>E59*H60</f>
        <v>0</v>
      </c>
      <c r="I59" s="69">
        <f t="shared" si="5"/>
        <v>0</v>
      </c>
      <c r="J59" s="69">
        <f t="shared" si="6"/>
        <v>0</v>
      </c>
      <c r="K59" s="214"/>
      <c r="L59" s="70" t="s">
        <v>118</v>
      </c>
      <c r="M59" s="213"/>
      <c r="N59" s="199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1.25" customHeight="1" x14ac:dyDescent="0.3">
      <c r="A60" s="208"/>
      <c r="B60" s="210"/>
      <c r="C60" s="71" t="s">
        <v>120</v>
      </c>
      <c r="D60" s="72"/>
      <c r="E60" s="73"/>
      <c r="F60" s="74"/>
      <c r="G60" s="75">
        <f t="shared" ref="G60:H60" si="15">SUM(G61:G66)</f>
        <v>0</v>
      </c>
      <c r="H60" s="75">
        <f t="shared" si="15"/>
        <v>0</v>
      </c>
      <c r="I60" s="40">
        <f t="shared" si="5"/>
        <v>0</v>
      </c>
      <c r="J60" s="40">
        <f t="shared" si="6"/>
        <v>0</v>
      </c>
      <c r="K60" s="208"/>
      <c r="L60" s="76" t="s">
        <v>122</v>
      </c>
      <c r="M60" s="77"/>
      <c r="N60" s="3" t="s">
        <v>123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1.25" customHeight="1" x14ac:dyDescent="0.3">
      <c r="A61" s="208"/>
      <c r="B61" s="210"/>
      <c r="C61" s="78" t="s">
        <v>124</v>
      </c>
      <c r="D61" s="79" t="s">
        <v>123</v>
      </c>
      <c r="E61" s="80">
        <f>M60</f>
        <v>0</v>
      </c>
      <c r="F61" s="75">
        <f>IF(M59&gt;0,VLOOKUP(M59,'Dienpinigiai ir apgyvendinimas'!A$4:C$157,3,FALSE),0)</f>
        <v>0</v>
      </c>
      <c r="G61" s="75">
        <f>ROUND(E61*F61*M61,2)</f>
        <v>0</v>
      </c>
      <c r="H61" s="75"/>
      <c r="I61" s="40">
        <f t="shared" si="5"/>
        <v>0</v>
      </c>
      <c r="J61" s="40">
        <f t="shared" si="6"/>
        <v>0</v>
      </c>
      <c r="K61" s="208"/>
      <c r="L61" s="81" t="s">
        <v>126</v>
      </c>
      <c r="M61" s="77"/>
      <c r="N61" s="3" t="s">
        <v>127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1.25" customHeight="1" x14ac:dyDescent="0.3">
      <c r="A62" s="208"/>
      <c r="B62" s="210"/>
      <c r="C62" s="78" t="s">
        <v>128</v>
      </c>
      <c r="D62" s="79" t="s">
        <v>129</v>
      </c>
      <c r="E62" s="80">
        <f>IF(E61&gt;0,E61-1,0)</f>
        <v>0</v>
      </c>
      <c r="F62" s="75">
        <f>IF(M59&gt;0,VLOOKUP(M59,'Dienpinigiai ir apgyvendinimas'!A$4:C$157,2,FALSE),0)</f>
        <v>0</v>
      </c>
      <c r="G62" s="75">
        <f>ROUND(E62*F62*M61,2)</f>
        <v>0</v>
      </c>
      <c r="H62" s="82"/>
      <c r="I62" s="40">
        <f t="shared" si="5"/>
        <v>0</v>
      </c>
      <c r="J62" s="40">
        <f t="shared" si="6"/>
        <v>0</v>
      </c>
      <c r="K62" s="208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1.25" customHeight="1" x14ac:dyDescent="0.3">
      <c r="A63" s="208"/>
      <c r="B63" s="210"/>
      <c r="C63" s="78" t="s">
        <v>131</v>
      </c>
      <c r="D63" s="83"/>
      <c r="E63" s="84"/>
      <c r="F63" s="82"/>
      <c r="G63" s="75">
        <f t="shared" ref="G63:G66" si="16">ROUND(E63*F63,2)</f>
        <v>0</v>
      </c>
      <c r="H63" s="82"/>
      <c r="I63" s="40">
        <f t="shared" si="5"/>
        <v>0</v>
      </c>
      <c r="J63" s="40">
        <f t="shared" si="6"/>
        <v>0</v>
      </c>
      <c r="K63" s="208"/>
      <c r="L63" s="85"/>
      <c r="M63" s="2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1.25" customHeight="1" x14ac:dyDescent="0.3">
      <c r="A64" s="208"/>
      <c r="B64" s="210"/>
      <c r="C64" s="78" t="s">
        <v>133</v>
      </c>
      <c r="D64" s="83"/>
      <c r="E64" s="84"/>
      <c r="F64" s="82"/>
      <c r="G64" s="75">
        <f t="shared" si="16"/>
        <v>0</v>
      </c>
      <c r="H64" s="82"/>
      <c r="I64" s="40">
        <f t="shared" si="5"/>
        <v>0</v>
      </c>
      <c r="J64" s="40">
        <f t="shared" si="6"/>
        <v>0</v>
      </c>
      <c r="K64" s="208"/>
      <c r="L64" s="85"/>
      <c r="M64" s="2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1.25" customHeight="1" x14ac:dyDescent="0.3">
      <c r="A65" s="208"/>
      <c r="B65" s="210"/>
      <c r="C65" s="86" t="s">
        <v>135</v>
      </c>
      <c r="D65" s="83"/>
      <c r="E65" s="84"/>
      <c r="F65" s="82"/>
      <c r="G65" s="75">
        <f t="shared" si="16"/>
        <v>0</v>
      </c>
      <c r="H65" s="82"/>
      <c r="I65" s="40">
        <f t="shared" si="5"/>
        <v>0</v>
      </c>
      <c r="J65" s="40">
        <f t="shared" si="6"/>
        <v>0</v>
      </c>
      <c r="K65" s="208"/>
      <c r="L65" s="85"/>
      <c r="M65" s="2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1.25" customHeight="1" x14ac:dyDescent="0.3">
      <c r="A66" s="192"/>
      <c r="B66" s="211"/>
      <c r="C66" s="86" t="s">
        <v>135</v>
      </c>
      <c r="D66" s="83"/>
      <c r="E66" s="84"/>
      <c r="F66" s="82"/>
      <c r="G66" s="75">
        <f t="shared" si="16"/>
        <v>0</v>
      </c>
      <c r="H66" s="82"/>
      <c r="I66" s="40">
        <f t="shared" si="5"/>
        <v>0</v>
      </c>
      <c r="J66" s="40">
        <f t="shared" si="6"/>
        <v>0</v>
      </c>
      <c r="K66" s="192"/>
      <c r="L66" s="85"/>
      <c r="M66" s="2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1.25" customHeight="1" x14ac:dyDescent="0.3">
      <c r="A67" s="212" t="s">
        <v>181</v>
      </c>
      <c r="B67" s="209" t="s">
        <v>155</v>
      </c>
      <c r="C67" s="66" t="s">
        <v>78</v>
      </c>
      <c r="D67" s="35" t="s">
        <v>116</v>
      </c>
      <c r="E67" s="67"/>
      <c r="F67" s="68"/>
      <c r="G67" s="69">
        <f>E67*G68</f>
        <v>0</v>
      </c>
      <c r="H67" s="69">
        <f>E67*H68</f>
        <v>0</v>
      </c>
      <c r="I67" s="69">
        <f t="shared" si="5"/>
        <v>0</v>
      </c>
      <c r="J67" s="69">
        <f t="shared" si="6"/>
        <v>0</v>
      </c>
      <c r="K67" s="214"/>
      <c r="L67" s="70" t="s">
        <v>118</v>
      </c>
      <c r="M67" s="213"/>
      <c r="N67" s="199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1.25" customHeight="1" x14ac:dyDescent="0.3">
      <c r="A68" s="208"/>
      <c r="B68" s="210"/>
      <c r="C68" s="71" t="s">
        <v>120</v>
      </c>
      <c r="D68" s="72"/>
      <c r="E68" s="73"/>
      <c r="F68" s="74"/>
      <c r="G68" s="75">
        <f t="shared" ref="G68:H68" si="17">SUM(G69:G74)</f>
        <v>0</v>
      </c>
      <c r="H68" s="75">
        <f t="shared" si="17"/>
        <v>0</v>
      </c>
      <c r="I68" s="40">
        <f t="shared" si="5"/>
        <v>0</v>
      </c>
      <c r="J68" s="40">
        <f t="shared" si="6"/>
        <v>0</v>
      </c>
      <c r="K68" s="208"/>
      <c r="L68" s="76" t="s">
        <v>122</v>
      </c>
      <c r="M68" s="77"/>
      <c r="N68" s="3" t="s">
        <v>123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1.25" customHeight="1" x14ac:dyDescent="0.3">
      <c r="A69" s="208"/>
      <c r="B69" s="210"/>
      <c r="C69" s="78" t="s">
        <v>124</v>
      </c>
      <c r="D69" s="79" t="s">
        <v>123</v>
      </c>
      <c r="E69" s="80">
        <f>M68</f>
        <v>0</v>
      </c>
      <c r="F69" s="75">
        <f>IF(M67&gt;0,VLOOKUP(M67,'Dienpinigiai ir apgyvendinimas'!A$4:C$157,3,FALSE),0)</f>
        <v>0</v>
      </c>
      <c r="G69" s="75">
        <f>ROUND(E69*F69*M69,2)</f>
        <v>0</v>
      </c>
      <c r="H69" s="75"/>
      <c r="I69" s="40">
        <f t="shared" si="5"/>
        <v>0</v>
      </c>
      <c r="J69" s="40">
        <f t="shared" si="6"/>
        <v>0</v>
      </c>
      <c r="K69" s="208"/>
      <c r="L69" s="81" t="s">
        <v>126</v>
      </c>
      <c r="M69" s="77"/>
      <c r="N69" s="3" t="s">
        <v>127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1.25" customHeight="1" x14ac:dyDescent="0.3">
      <c r="A70" s="208"/>
      <c r="B70" s="210"/>
      <c r="C70" s="78" t="s">
        <v>128</v>
      </c>
      <c r="D70" s="79" t="s">
        <v>129</v>
      </c>
      <c r="E70" s="80">
        <f>IF(E69&gt;0,E69-1,0)</f>
        <v>0</v>
      </c>
      <c r="F70" s="75">
        <f>IF(M67&gt;0,VLOOKUP(M67,'Dienpinigiai ir apgyvendinimas'!A$4:C$157,2,FALSE),0)</f>
        <v>0</v>
      </c>
      <c r="G70" s="75">
        <f>ROUND(E70*F70*M69,2)</f>
        <v>0</v>
      </c>
      <c r="H70" s="82"/>
      <c r="I70" s="40">
        <f t="shared" si="5"/>
        <v>0</v>
      </c>
      <c r="J70" s="40">
        <f t="shared" si="6"/>
        <v>0</v>
      </c>
      <c r="K70" s="208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1.25" customHeight="1" x14ac:dyDescent="0.3">
      <c r="A71" s="208"/>
      <c r="B71" s="210"/>
      <c r="C71" s="78" t="s">
        <v>131</v>
      </c>
      <c r="D71" s="83"/>
      <c r="E71" s="84"/>
      <c r="F71" s="82"/>
      <c r="G71" s="75">
        <f t="shared" ref="G71:G74" si="18">ROUND(E71*F71,2)</f>
        <v>0</v>
      </c>
      <c r="H71" s="82"/>
      <c r="I71" s="40">
        <f t="shared" si="5"/>
        <v>0</v>
      </c>
      <c r="J71" s="40">
        <f t="shared" si="6"/>
        <v>0</v>
      </c>
      <c r="K71" s="208"/>
      <c r="L71" s="85"/>
      <c r="M71" s="2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1.25" customHeight="1" x14ac:dyDescent="0.3">
      <c r="A72" s="208"/>
      <c r="B72" s="210"/>
      <c r="C72" s="78" t="s">
        <v>133</v>
      </c>
      <c r="D72" s="83"/>
      <c r="E72" s="84"/>
      <c r="F72" s="82"/>
      <c r="G72" s="75">
        <f t="shared" si="18"/>
        <v>0</v>
      </c>
      <c r="H72" s="82"/>
      <c r="I72" s="40">
        <f t="shared" si="5"/>
        <v>0</v>
      </c>
      <c r="J72" s="40">
        <f t="shared" si="6"/>
        <v>0</v>
      </c>
      <c r="K72" s="208"/>
      <c r="L72" s="85"/>
      <c r="M72" s="2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1.25" customHeight="1" x14ac:dyDescent="0.3">
      <c r="A73" s="208"/>
      <c r="B73" s="210"/>
      <c r="C73" s="86" t="s">
        <v>135</v>
      </c>
      <c r="D73" s="83"/>
      <c r="E73" s="84"/>
      <c r="F73" s="82"/>
      <c r="G73" s="75">
        <f t="shared" si="18"/>
        <v>0</v>
      </c>
      <c r="H73" s="82"/>
      <c r="I73" s="40">
        <f t="shared" si="5"/>
        <v>0</v>
      </c>
      <c r="J73" s="40">
        <f t="shared" si="6"/>
        <v>0</v>
      </c>
      <c r="K73" s="208"/>
      <c r="L73" s="85"/>
      <c r="M73" s="2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1.25" customHeight="1" x14ac:dyDescent="0.3">
      <c r="A74" s="192"/>
      <c r="B74" s="211"/>
      <c r="C74" s="86" t="s">
        <v>135</v>
      </c>
      <c r="D74" s="83"/>
      <c r="E74" s="84"/>
      <c r="F74" s="82"/>
      <c r="G74" s="75">
        <f t="shared" si="18"/>
        <v>0</v>
      </c>
      <c r="H74" s="82"/>
      <c r="I74" s="40">
        <f t="shared" si="5"/>
        <v>0</v>
      </c>
      <c r="J74" s="40">
        <f t="shared" si="6"/>
        <v>0</v>
      </c>
      <c r="K74" s="192"/>
      <c r="L74" s="85"/>
      <c r="M74" s="2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1.25" customHeight="1" x14ac:dyDescent="0.3">
      <c r="A75" s="212" t="s">
        <v>195</v>
      </c>
      <c r="B75" s="209" t="s">
        <v>155</v>
      </c>
      <c r="C75" s="66" t="s">
        <v>78</v>
      </c>
      <c r="D75" s="35" t="s">
        <v>116</v>
      </c>
      <c r="E75" s="67"/>
      <c r="F75" s="68"/>
      <c r="G75" s="69">
        <f>E75*G76</f>
        <v>0</v>
      </c>
      <c r="H75" s="69">
        <f>E75*H76</f>
        <v>0</v>
      </c>
      <c r="I75" s="69">
        <f t="shared" si="5"/>
        <v>0</v>
      </c>
      <c r="J75" s="69">
        <f t="shared" si="6"/>
        <v>0</v>
      </c>
      <c r="K75" s="214"/>
      <c r="L75" s="70" t="s">
        <v>118</v>
      </c>
      <c r="M75" s="213"/>
      <c r="N75" s="199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1.25" customHeight="1" x14ac:dyDescent="0.3">
      <c r="A76" s="208"/>
      <c r="B76" s="210"/>
      <c r="C76" s="71" t="s">
        <v>120</v>
      </c>
      <c r="D76" s="72"/>
      <c r="E76" s="73"/>
      <c r="F76" s="74"/>
      <c r="G76" s="75">
        <f t="shared" ref="G76:H76" si="19">SUM(G77:G82)</f>
        <v>0</v>
      </c>
      <c r="H76" s="75">
        <f t="shared" si="19"/>
        <v>0</v>
      </c>
      <c r="I76" s="40">
        <f t="shared" si="5"/>
        <v>0</v>
      </c>
      <c r="J76" s="40">
        <f t="shared" si="6"/>
        <v>0</v>
      </c>
      <c r="K76" s="208"/>
      <c r="L76" s="76" t="s">
        <v>122</v>
      </c>
      <c r="M76" s="77"/>
      <c r="N76" s="3" t="s">
        <v>123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1.25" customHeight="1" x14ac:dyDescent="0.3">
      <c r="A77" s="208"/>
      <c r="B77" s="210"/>
      <c r="C77" s="78" t="s">
        <v>124</v>
      </c>
      <c r="D77" s="79" t="s">
        <v>123</v>
      </c>
      <c r="E77" s="80">
        <f>M76</f>
        <v>0</v>
      </c>
      <c r="F77" s="75">
        <f>IF(M75&gt;0,VLOOKUP(M75,'Dienpinigiai ir apgyvendinimas'!A$4:C$157,3,FALSE),0)</f>
        <v>0</v>
      </c>
      <c r="G77" s="75">
        <f>ROUND(E77*F77*M77,2)</f>
        <v>0</v>
      </c>
      <c r="H77" s="75"/>
      <c r="I77" s="40">
        <f t="shared" si="5"/>
        <v>0</v>
      </c>
      <c r="J77" s="40">
        <f t="shared" si="6"/>
        <v>0</v>
      </c>
      <c r="K77" s="208"/>
      <c r="L77" s="81" t="s">
        <v>126</v>
      </c>
      <c r="M77" s="77"/>
      <c r="N77" s="3" t="s">
        <v>127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1.25" customHeight="1" x14ac:dyDescent="0.3">
      <c r="A78" s="208"/>
      <c r="B78" s="210"/>
      <c r="C78" s="78" t="s">
        <v>128</v>
      </c>
      <c r="D78" s="79" t="s">
        <v>129</v>
      </c>
      <c r="E78" s="80">
        <f>IF(E77&gt;0,E77-1,0)</f>
        <v>0</v>
      </c>
      <c r="F78" s="75">
        <f>IF(M75&gt;0,VLOOKUP(M75,'Dienpinigiai ir apgyvendinimas'!A$4:C$157,2,FALSE),0)</f>
        <v>0</v>
      </c>
      <c r="G78" s="75">
        <f>ROUND(E78*F78*M77,2)</f>
        <v>0</v>
      </c>
      <c r="H78" s="82"/>
      <c r="I78" s="40">
        <f t="shared" si="5"/>
        <v>0</v>
      </c>
      <c r="J78" s="40">
        <f t="shared" si="6"/>
        <v>0</v>
      </c>
      <c r="K78" s="208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1.25" customHeight="1" x14ac:dyDescent="0.3">
      <c r="A79" s="208"/>
      <c r="B79" s="210"/>
      <c r="C79" s="78" t="s">
        <v>131</v>
      </c>
      <c r="D79" s="83"/>
      <c r="E79" s="84"/>
      <c r="F79" s="82"/>
      <c r="G79" s="75">
        <f t="shared" ref="G79:G82" si="20">ROUND(E79*F79,2)</f>
        <v>0</v>
      </c>
      <c r="H79" s="82"/>
      <c r="I79" s="40">
        <f t="shared" si="5"/>
        <v>0</v>
      </c>
      <c r="J79" s="40">
        <f t="shared" si="6"/>
        <v>0</v>
      </c>
      <c r="K79" s="208"/>
      <c r="L79" s="85"/>
      <c r="M79" s="2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1.25" customHeight="1" x14ac:dyDescent="0.3">
      <c r="A80" s="208"/>
      <c r="B80" s="210"/>
      <c r="C80" s="78" t="s">
        <v>133</v>
      </c>
      <c r="D80" s="83"/>
      <c r="E80" s="84"/>
      <c r="F80" s="82"/>
      <c r="G80" s="75">
        <f t="shared" si="20"/>
        <v>0</v>
      </c>
      <c r="H80" s="82"/>
      <c r="I80" s="40">
        <f t="shared" si="5"/>
        <v>0</v>
      </c>
      <c r="J80" s="40">
        <f t="shared" si="6"/>
        <v>0</v>
      </c>
      <c r="K80" s="208"/>
      <c r="L80" s="85"/>
      <c r="M80" s="2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1.25" customHeight="1" x14ac:dyDescent="0.3">
      <c r="A81" s="208"/>
      <c r="B81" s="210"/>
      <c r="C81" s="86" t="s">
        <v>135</v>
      </c>
      <c r="D81" s="83"/>
      <c r="E81" s="84"/>
      <c r="F81" s="82"/>
      <c r="G81" s="75">
        <f t="shared" si="20"/>
        <v>0</v>
      </c>
      <c r="H81" s="82"/>
      <c r="I81" s="40">
        <f t="shared" si="5"/>
        <v>0</v>
      </c>
      <c r="J81" s="40">
        <f t="shared" si="6"/>
        <v>0</v>
      </c>
      <c r="K81" s="208"/>
      <c r="L81" s="85"/>
      <c r="M81" s="2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1.25" customHeight="1" x14ac:dyDescent="0.3">
      <c r="A82" s="192"/>
      <c r="B82" s="211"/>
      <c r="C82" s="86" t="s">
        <v>135</v>
      </c>
      <c r="D82" s="83"/>
      <c r="E82" s="84"/>
      <c r="F82" s="82"/>
      <c r="G82" s="75">
        <f t="shared" si="20"/>
        <v>0</v>
      </c>
      <c r="H82" s="82"/>
      <c r="I82" s="40">
        <f t="shared" si="5"/>
        <v>0</v>
      </c>
      <c r="J82" s="40">
        <f t="shared" si="6"/>
        <v>0</v>
      </c>
      <c r="K82" s="192"/>
      <c r="L82" s="85"/>
      <c r="M82" s="2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1.25" customHeight="1" x14ac:dyDescent="0.3">
      <c r="A83" s="212" t="s">
        <v>211</v>
      </c>
      <c r="B83" s="209" t="s">
        <v>155</v>
      </c>
      <c r="C83" s="66" t="s">
        <v>78</v>
      </c>
      <c r="D83" s="35" t="s">
        <v>116</v>
      </c>
      <c r="E83" s="67"/>
      <c r="F83" s="68"/>
      <c r="G83" s="69">
        <f>E83*G84</f>
        <v>0</v>
      </c>
      <c r="H83" s="69">
        <f>E83*H84</f>
        <v>0</v>
      </c>
      <c r="I83" s="69">
        <f t="shared" si="5"/>
        <v>0</v>
      </c>
      <c r="J83" s="69">
        <f t="shared" si="6"/>
        <v>0</v>
      </c>
      <c r="K83" s="214"/>
      <c r="L83" s="70" t="s">
        <v>118</v>
      </c>
      <c r="M83" s="213"/>
      <c r="N83" s="199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1.25" customHeight="1" x14ac:dyDescent="0.3">
      <c r="A84" s="208"/>
      <c r="B84" s="210"/>
      <c r="C84" s="71" t="s">
        <v>120</v>
      </c>
      <c r="D84" s="72"/>
      <c r="E84" s="73"/>
      <c r="F84" s="74"/>
      <c r="G84" s="75">
        <f t="shared" ref="G84:H84" si="21">SUM(G85:G90)</f>
        <v>0</v>
      </c>
      <c r="H84" s="75">
        <f t="shared" si="21"/>
        <v>0</v>
      </c>
      <c r="I84" s="40">
        <f t="shared" si="5"/>
        <v>0</v>
      </c>
      <c r="J84" s="40">
        <f t="shared" si="6"/>
        <v>0</v>
      </c>
      <c r="K84" s="208"/>
      <c r="L84" s="76" t="s">
        <v>122</v>
      </c>
      <c r="M84" s="77"/>
      <c r="N84" s="3" t="s">
        <v>123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1.25" customHeight="1" x14ac:dyDescent="0.3">
      <c r="A85" s="208"/>
      <c r="B85" s="210"/>
      <c r="C85" s="78" t="s">
        <v>124</v>
      </c>
      <c r="D85" s="79" t="s">
        <v>123</v>
      </c>
      <c r="E85" s="80">
        <f>M84</f>
        <v>0</v>
      </c>
      <c r="F85" s="75">
        <f>IF(M83&gt;0,VLOOKUP(M83,'Dienpinigiai ir apgyvendinimas'!A$4:C$157,3,FALSE),0)</f>
        <v>0</v>
      </c>
      <c r="G85" s="75">
        <f>ROUND(E85*F85*M85,2)</f>
        <v>0</v>
      </c>
      <c r="H85" s="75"/>
      <c r="I85" s="40">
        <f t="shared" si="5"/>
        <v>0</v>
      </c>
      <c r="J85" s="40">
        <f t="shared" si="6"/>
        <v>0</v>
      </c>
      <c r="K85" s="208"/>
      <c r="L85" s="81" t="s">
        <v>126</v>
      </c>
      <c r="M85" s="77"/>
      <c r="N85" s="3" t="s">
        <v>127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1.25" customHeight="1" x14ac:dyDescent="0.3">
      <c r="A86" s="208"/>
      <c r="B86" s="210"/>
      <c r="C86" s="78" t="s">
        <v>128</v>
      </c>
      <c r="D86" s="79" t="s">
        <v>129</v>
      </c>
      <c r="E86" s="80">
        <f>IF(E85&gt;0,E85-1,0)</f>
        <v>0</v>
      </c>
      <c r="F86" s="75">
        <f>IF(M83&gt;0,VLOOKUP(M83,'Dienpinigiai ir apgyvendinimas'!A$4:C$157,2,FALSE),0)</f>
        <v>0</v>
      </c>
      <c r="G86" s="75">
        <f>ROUND(E86*F86*M85,2)</f>
        <v>0</v>
      </c>
      <c r="H86" s="82"/>
      <c r="I86" s="40">
        <f t="shared" si="5"/>
        <v>0</v>
      </c>
      <c r="J86" s="40">
        <f t="shared" si="6"/>
        <v>0</v>
      </c>
      <c r="K86" s="208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1.25" customHeight="1" x14ac:dyDescent="0.3">
      <c r="A87" s="208"/>
      <c r="B87" s="210"/>
      <c r="C87" s="78" t="s">
        <v>131</v>
      </c>
      <c r="D87" s="83"/>
      <c r="E87" s="84"/>
      <c r="F87" s="82"/>
      <c r="G87" s="75">
        <f t="shared" ref="G87:G90" si="22">ROUND(E87*F87,2)</f>
        <v>0</v>
      </c>
      <c r="H87" s="82"/>
      <c r="I87" s="40">
        <f t="shared" si="5"/>
        <v>0</v>
      </c>
      <c r="J87" s="40">
        <f t="shared" si="6"/>
        <v>0</v>
      </c>
      <c r="K87" s="208"/>
      <c r="L87" s="85"/>
      <c r="M87" s="2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1.25" customHeight="1" x14ac:dyDescent="0.3">
      <c r="A88" s="208"/>
      <c r="B88" s="210"/>
      <c r="C88" s="78" t="s">
        <v>133</v>
      </c>
      <c r="D88" s="83"/>
      <c r="E88" s="84"/>
      <c r="F88" s="82"/>
      <c r="G88" s="75">
        <f t="shared" si="22"/>
        <v>0</v>
      </c>
      <c r="H88" s="82"/>
      <c r="I88" s="40">
        <f t="shared" si="5"/>
        <v>0</v>
      </c>
      <c r="J88" s="40">
        <f t="shared" si="6"/>
        <v>0</v>
      </c>
      <c r="K88" s="208"/>
      <c r="L88" s="85"/>
      <c r="M88" s="2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1.25" customHeight="1" x14ac:dyDescent="0.3">
      <c r="A89" s="208"/>
      <c r="B89" s="210"/>
      <c r="C89" s="86" t="s">
        <v>135</v>
      </c>
      <c r="D89" s="83"/>
      <c r="E89" s="84"/>
      <c r="F89" s="82"/>
      <c r="G89" s="75">
        <f t="shared" si="22"/>
        <v>0</v>
      </c>
      <c r="H89" s="82"/>
      <c r="I89" s="40">
        <f t="shared" si="5"/>
        <v>0</v>
      </c>
      <c r="J89" s="40">
        <f t="shared" si="6"/>
        <v>0</v>
      </c>
      <c r="K89" s="208"/>
      <c r="L89" s="85"/>
      <c r="M89" s="2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1.25" customHeight="1" x14ac:dyDescent="0.3">
      <c r="A90" s="192"/>
      <c r="B90" s="211"/>
      <c r="C90" s="86" t="s">
        <v>135</v>
      </c>
      <c r="D90" s="83"/>
      <c r="E90" s="84"/>
      <c r="F90" s="82"/>
      <c r="G90" s="75">
        <f t="shared" si="22"/>
        <v>0</v>
      </c>
      <c r="H90" s="82"/>
      <c r="I90" s="40">
        <f t="shared" si="5"/>
        <v>0</v>
      </c>
      <c r="J90" s="40">
        <f t="shared" si="6"/>
        <v>0</v>
      </c>
      <c r="K90" s="192"/>
      <c r="L90" s="85"/>
      <c r="M90" s="29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1.25" customHeight="1" x14ac:dyDescent="0.3">
      <c r="A91" s="212" t="s">
        <v>228</v>
      </c>
      <c r="B91" s="209" t="s">
        <v>155</v>
      </c>
      <c r="C91" s="66" t="s">
        <v>78</v>
      </c>
      <c r="D91" s="35" t="s">
        <v>116</v>
      </c>
      <c r="E91" s="67"/>
      <c r="F91" s="68"/>
      <c r="G91" s="69">
        <f>E91*G92</f>
        <v>0</v>
      </c>
      <c r="H91" s="69">
        <f>E91*H92</f>
        <v>0</v>
      </c>
      <c r="I91" s="69">
        <f t="shared" si="5"/>
        <v>0</v>
      </c>
      <c r="J91" s="69">
        <f t="shared" si="6"/>
        <v>0</v>
      </c>
      <c r="K91" s="214"/>
      <c r="L91" s="70" t="s">
        <v>118</v>
      </c>
      <c r="M91" s="213"/>
      <c r="N91" s="199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1.25" customHeight="1" x14ac:dyDescent="0.3">
      <c r="A92" s="208"/>
      <c r="B92" s="210"/>
      <c r="C92" s="71" t="s">
        <v>120</v>
      </c>
      <c r="D92" s="72"/>
      <c r="E92" s="73"/>
      <c r="F92" s="74"/>
      <c r="G92" s="75">
        <f t="shared" ref="G92:H92" si="23">SUM(G93:G98)</f>
        <v>0</v>
      </c>
      <c r="H92" s="75">
        <f t="shared" si="23"/>
        <v>0</v>
      </c>
      <c r="I92" s="40">
        <f t="shared" si="5"/>
        <v>0</v>
      </c>
      <c r="J92" s="40">
        <f t="shared" si="6"/>
        <v>0</v>
      </c>
      <c r="K92" s="208"/>
      <c r="L92" s="76" t="s">
        <v>122</v>
      </c>
      <c r="M92" s="77"/>
      <c r="N92" s="3" t="s">
        <v>123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1.25" customHeight="1" x14ac:dyDescent="0.3">
      <c r="A93" s="208"/>
      <c r="B93" s="210"/>
      <c r="C93" s="78" t="s">
        <v>124</v>
      </c>
      <c r="D93" s="79" t="s">
        <v>123</v>
      </c>
      <c r="E93" s="80">
        <f>M92</f>
        <v>0</v>
      </c>
      <c r="F93" s="75">
        <f>IF(M91&gt;0,VLOOKUP(M91,'Dienpinigiai ir apgyvendinimas'!A$4:C$157,3,FALSE),0)</f>
        <v>0</v>
      </c>
      <c r="G93" s="75">
        <f>ROUND(E93*F93*M93,2)</f>
        <v>0</v>
      </c>
      <c r="H93" s="75"/>
      <c r="I93" s="40">
        <f t="shared" si="5"/>
        <v>0</v>
      </c>
      <c r="J93" s="40">
        <f t="shared" si="6"/>
        <v>0</v>
      </c>
      <c r="K93" s="208"/>
      <c r="L93" s="81" t="s">
        <v>126</v>
      </c>
      <c r="M93" s="77"/>
      <c r="N93" s="3" t="s">
        <v>127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1.25" customHeight="1" x14ac:dyDescent="0.3">
      <c r="A94" s="208"/>
      <c r="B94" s="210"/>
      <c r="C94" s="78" t="s">
        <v>128</v>
      </c>
      <c r="D94" s="79" t="s">
        <v>129</v>
      </c>
      <c r="E94" s="80">
        <f>IF(E93&gt;0,E93-1,0)</f>
        <v>0</v>
      </c>
      <c r="F94" s="75">
        <f>IF(M91&gt;0,VLOOKUP(M91,'Dienpinigiai ir apgyvendinimas'!A$4:C$157,2,FALSE),0)</f>
        <v>0</v>
      </c>
      <c r="G94" s="75">
        <f>ROUND(E94*F94*M93,2)</f>
        <v>0</v>
      </c>
      <c r="H94" s="82"/>
      <c r="I94" s="40">
        <f t="shared" si="5"/>
        <v>0</v>
      </c>
      <c r="J94" s="40">
        <f t="shared" si="6"/>
        <v>0</v>
      </c>
      <c r="K94" s="208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1.25" customHeight="1" x14ac:dyDescent="0.3">
      <c r="A95" s="208"/>
      <c r="B95" s="210"/>
      <c r="C95" s="78" t="s">
        <v>131</v>
      </c>
      <c r="D95" s="83"/>
      <c r="E95" s="84"/>
      <c r="F95" s="82"/>
      <c r="G95" s="75">
        <f t="shared" ref="G95:G98" si="24">ROUND(E95*F95,2)</f>
        <v>0</v>
      </c>
      <c r="H95" s="82"/>
      <c r="I95" s="40">
        <f t="shared" si="5"/>
        <v>0</v>
      </c>
      <c r="J95" s="40">
        <f t="shared" si="6"/>
        <v>0</v>
      </c>
      <c r="K95" s="208"/>
      <c r="L95" s="85"/>
      <c r="M95" s="29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1.25" customHeight="1" x14ac:dyDescent="0.3">
      <c r="A96" s="208"/>
      <c r="B96" s="210"/>
      <c r="C96" s="78" t="s">
        <v>133</v>
      </c>
      <c r="D96" s="83"/>
      <c r="E96" s="84"/>
      <c r="F96" s="82"/>
      <c r="G96" s="75">
        <f t="shared" si="24"/>
        <v>0</v>
      </c>
      <c r="H96" s="82"/>
      <c r="I96" s="40">
        <f t="shared" si="5"/>
        <v>0</v>
      </c>
      <c r="J96" s="40">
        <f t="shared" si="6"/>
        <v>0</v>
      </c>
      <c r="K96" s="208"/>
      <c r="L96" s="85"/>
      <c r="M96" s="29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1.25" customHeight="1" x14ac:dyDescent="0.3">
      <c r="A97" s="208"/>
      <c r="B97" s="210"/>
      <c r="C97" s="86" t="s">
        <v>135</v>
      </c>
      <c r="D97" s="83"/>
      <c r="E97" s="84"/>
      <c r="F97" s="82"/>
      <c r="G97" s="75">
        <f t="shared" si="24"/>
        <v>0</v>
      </c>
      <c r="H97" s="82"/>
      <c r="I97" s="40">
        <f t="shared" si="5"/>
        <v>0</v>
      </c>
      <c r="J97" s="40">
        <f t="shared" si="6"/>
        <v>0</v>
      </c>
      <c r="K97" s="208"/>
      <c r="L97" s="85"/>
      <c r="M97" s="29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1.25" customHeight="1" x14ac:dyDescent="0.3">
      <c r="A98" s="192"/>
      <c r="B98" s="211"/>
      <c r="C98" s="86" t="s">
        <v>135</v>
      </c>
      <c r="D98" s="83"/>
      <c r="E98" s="84"/>
      <c r="F98" s="82"/>
      <c r="G98" s="75">
        <f t="shared" si="24"/>
        <v>0</v>
      </c>
      <c r="H98" s="82"/>
      <c r="I98" s="40">
        <f t="shared" si="5"/>
        <v>0</v>
      </c>
      <c r="J98" s="40">
        <f t="shared" si="6"/>
        <v>0</v>
      </c>
      <c r="K98" s="192"/>
      <c r="L98" s="85"/>
      <c r="M98" s="29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1.25" customHeight="1" x14ac:dyDescent="0.3">
      <c r="A99" s="212" t="s">
        <v>243</v>
      </c>
      <c r="B99" s="209" t="s">
        <v>155</v>
      </c>
      <c r="C99" s="66" t="s">
        <v>78</v>
      </c>
      <c r="D99" s="35" t="s">
        <v>116</v>
      </c>
      <c r="E99" s="67"/>
      <c r="F99" s="68"/>
      <c r="G99" s="69">
        <f>E99*G100</f>
        <v>0</v>
      </c>
      <c r="H99" s="69">
        <f>E99*H100</f>
        <v>0</v>
      </c>
      <c r="I99" s="69">
        <f t="shared" si="5"/>
        <v>0</v>
      </c>
      <c r="J99" s="69">
        <f t="shared" si="6"/>
        <v>0</v>
      </c>
      <c r="K99" s="214"/>
      <c r="L99" s="70" t="s">
        <v>118</v>
      </c>
      <c r="M99" s="213"/>
      <c r="N99" s="199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1.25" customHeight="1" x14ac:dyDescent="0.3">
      <c r="A100" s="208"/>
      <c r="B100" s="210"/>
      <c r="C100" s="71" t="s">
        <v>120</v>
      </c>
      <c r="D100" s="72"/>
      <c r="E100" s="73"/>
      <c r="F100" s="74"/>
      <c r="G100" s="75">
        <f t="shared" ref="G100:H100" si="25">SUM(G101:G106)</f>
        <v>0</v>
      </c>
      <c r="H100" s="75">
        <f t="shared" si="25"/>
        <v>0</v>
      </c>
      <c r="I100" s="40">
        <f t="shared" si="5"/>
        <v>0</v>
      </c>
      <c r="J100" s="40">
        <f t="shared" si="6"/>
        <v>0</v>
      </c>
      <c r="K100" s="208"/>
      <c r="L100" s="76" t="s">
        <v>122</v>
      </c>
      <c r="M100" s="77"/>
      <c r="N100" s="3" t="s">
        <v>123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1.25" customHeight="1" x14ac:dyDescent="0.3">
      <c r="A101" s="208"/>
      <c r="B101" s="210"/>
      <c r="C101" s="78" t="s">
        <v>124</v>
      </c>
      <c r="D101" s="79" t="s">
        <v>123</v>
      </c>
      <c r="E101" s="80">
        <f>M100</f>
        <v>0</v>
      </c>
      <c r="F101" s="75">
        <f>IF(M99&gt;0,VLOOKUP(M99,'Dienpinigiai ir apgyvendinimas'!A$4:C$157,3,FALSE),0)</f>
        <v>0</v>
      </c>
      <c r="G101" s="75">
        <f>ROUND(E101*F101*M101,2)</f>
        <v>0</v>
      </c>
      <c r="H101" s="75"/>
      <c r="I101" s="40">
        <f t="shared" si="5"/>
        <v>0</v>
      </c>
      <c r="J101" s="40">
        <f t="shared" si="6"/>
        <v>0</v>
      </c>
      <c r="K101" s="208"/>
      <c r="L101" s="81" t="s">
        <v>126</v>
      </c>
      <c r="M101" s="77"/>
      <c r="N101" s="3" t="s">
        <v>127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1.25" customHeight="1" x14ac:dyDescent="0.3">
      <c r="A102" s="208"/>
      <c r="B102" s="210"/>
      <c r="C102" s="78" t="s">
        <v>128</v>
      </c>
      <c r="D102" s="79" t="s">
        <v>129</v>
      </c>
      <c r="E102" s="80">
        <f>IF(E101&gt;0,E101-1,0)</f>
        <v>0</v>
      </c>
      <c r="F102" s="75">
        <f>IF(M99&gt;0,VLOOKUP(M99,'Dienpinigiai ir apgyvendinimas'!A$4:C$157,2,FALSE),0)</f>
        <v>0</v>
      </c>
      <c r="G102" s="75">
        <f>ROUND(E102*F102*M101,2)</f>
        <v>0</v>
      </c>
      <c r="H102" s="82"/>
      <c r="I102" s="40">
        <f t="shared" si="5"/>
        <v>0</v>
      </c>
      <c r="J102" s="40">
        <f t="shared" si="6"/>
        <v>0</v>
      </c>
      <c r="K102" s="208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1.25" customHeight="1" x14ac:dyDescent="0.3">
      <c r="A103" s="208"/>
      <c r="B103" s="210"/>
      <c r="C103" s="78" t="s">
        <v>131</v>
      </c>
      <c r="D103" s="83"/>
      <c r="E103" s="84"/>
      <c r="F103" s="82"/>
      <c r="G103" s="75">
        <f t="shared" ref="G103:G106" si="26">ROUND(E103*F103,2)</f>
        <v>0</v>
      </c>
      <c r="H103" s="82"/>
      <c r="I103" s="40">
        <f t="shared" si="5"/>
        <v>0</v>
      </c>
      <c r="J103" s="40">
        <f t="shared" si="6"/>
        <v>0</v>
      </c>
      <c r="K103" s="208"/>
      <c r="L103" s="85"/>
      <c r="M103" s="29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1.25" customHeight="1" x14ac:dyDescent="0.3">
      <c r="A104" s="208"/>
      <c r="B104" s="210"/>
      <c r="C104" s="78" t="s">
        <v>133</v>
      </c>
      <c r="D104" s="83"/>
      <c r="E104" s="84"/>
      <c r="F104" s="82"/>
      <c r="G104" s="75">
        <f t="shared" si="26"/>
        <v>0</v>
      </c>
      <c r="H104" s="82"/>
      <c r="I104" s="40">
        <f t="shared" si="5"/>
        <v>0</v>
      </c>
      <c r="J104" s="40">
        <f t="shared" si="6"/>
        <v>0</v>
      </c>
      <c r="K104" s="208"/>
      <c r="L104" s="85"/>
      <c r="M104" s="29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1.25" customHeight="1" x14ac:dyDescent="0.3">
      <c r="A105" s="208"/>
      <c r="B105" s="210"/>
      <c r="C105" s="86" t="s">
        <v>135</v>
      </c>
      <c r="D105" s="83"/>
      <c r="E105" s="84"/>
      <c r="F105" s="82"/>
      <c r="G105" s="75">
        <f t="shared" si="26"/>
        <v>0</v>
      </c>
      <c r="H105" s="82"/>
      <c r="I105" s="40">
        <f t="shared" si="5"/>
        <v>0</v>
      </c>
      <c r="J105" s="40">
        <f t="shared" si="6"/>
        <v>0</v>
      </c>
      <c r="K105" s="208"/>
      <c r="L105" s="85"/>
      <c r="M105" s="29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1.25" customHeight="1" x14ac:dyDescent="0.3">
      <c r="A106" s="192"/>
      <c r="B106" s="211"/>
      <c r="C106" s="86" t="s">
        <v>135</v>
      </c>
      <c r="D106" s="83"/>
      <c r="E106" s="84"/>
      <c r="F106" s="82"/>
      <c r="G106" s="75">
        <f t="shared" si="26"/>
        <v>0</v>
      </c>
      <c r="H106" s="82"/>
      <c r="I106" s="40">
        <f t="shared" si="5"/>
        <v>0</v>
      </c>
      <c r="J106" s="40">
        <f t="shared" si="6"/>
        <v>0</v>
      </c>
      <c r="K106" s="192"/>
      <c r="L106" s="85"/>
      <c r="M106" s="29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1.25" customHeight="1" x14ac:dyDescent="0.3">
      <c r="A107" s="24" t="s">
        <v>252</v>
      </c>
      <c r="B107" s="217" t="s">
        <v>254</v>
      </c>
      <c r="C107" s="195"/>
      <c r="D107" s="195"/>
      <c r="E107" s="195"/>
      <c r="F107" s="199"/>
      <c r="G107" s="25">
        <f t="shared" ref="G107:J107" si="27">SUM(G108:G132)</f>
        <v>0</v>
      </c>
      <c r="H107" s="25">
        <f t="shared" si="27"/>
        <v>0</v>
      </c>
      <c r="I107" s="25">
        <f t="shared" si="27"/>
        <v>0</v>
      </c>
      <c r="J107" s="25">
        <f t="shared" si="27"/>
        <v>0</v>
      </c>
      <c r="K107" s="27"/>
      <c r="L107" s="104"/>
      <c r="M107" s="29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1.25" customHeight="1" x14ac:dyDescent="0.3">
      <c r="A108" s="31" t="s">
        <v>256</v>
      </c>
      <c r="B108" s="218"/>
      <c r="C108" s="199"/>
      <c r="D108" s="67"/>
      <c r="E108" s="105"/>
      <c r="F108" s="105"/>
      <c r="G108" s="40">
        <f t="shared" ref="G108:G132" si="28">ROUND(E108*F108,2)</f>
        <v>0</v>
      </c>
      <c r="H108" s="105"/>
      <c r="I108" s="40">
        <f t="shared" ref="I108:I132" si="29">ROUND((G108+H108)*$C$2,2)</f>
        <v>0</v>
      </c>
      <c r="J108" s="40">
        <f t="shared" ref="J108:J132" si="30">ROUND((G108+H108)*0.5,2)</f>
        <v>0</v>
      </c>
      <c r="K108" s="42"/>
      <c r="L108" s="106"/>
      <c r="M108" s="29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1.25" customHeight="1" x14ac:dyDescent="0.3">
      <c r="A109" s="31" t="s">
        <v>259</v>
      </c>
      <c r="B109" s="218"/>
      <c r="C109" s="199"/>
      <c r="D109" s="67"/>
      <c r="E109" s="105"/>
      <c r="F109" s="105"/>
      <c r="G109" s="40">
        <f t="shared" si="28"/>
        <v>0</v>
      </c>
      <c r="H109" s="105"/>
      <c r="I109" s="40">
        <f t="shared" si="29"/>
        <v>0</v>
      </c>
      <c r="J109" s="40">
        <f t="shared" si="30"/>
        <v>0</v>
      </c>
      <c r="K109" s="42"/>
      <c r="L109" s="106"/>
      <c r="M109" s="29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1.25" customHeight="1" x14ac:dyDescent="0.3">
      <c r="A110" s="31" t="s">
        <v>260</v>
      </c>
      <c r="B110" s="218"/>
      <c r="C110" s="199"/>
      <c r="D110" s="67"/>
      <c r="E110" s="105"/>
      <c r="F110" s="105"/>
      <c r="G110" s="40">
        <f t="shared" si="28"/>
        <v>0</v>
      </c>
      <c r="H110" s="105"/>
      <c r="I110" s="40">
        <f t="shared" si="29"/>
        <v>0</v>
      </c>
      <c r="J110" s="40">
        <f t="shared" si="30"/>
        <v>0</v>
      </c>
      <c r="K110" s="42"/>
      <c r="L110" s="106"/>
      <c r="M110" s="29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1.25" customHeight="1" x14ac:dyDescent="0.3">
      <c r="A111" s="31" t="s">
        <v>262</v>
      </c>
      <c r="B111" s="218"/>
      <c r="C111" s="199"/>
      <c r="D111" s="67"/>
      <c r="E111" s="105"/>
      <c r="F111" s="105"/>
      <c r="G111" s="40">
        <f t="shared" si="28"/>
        <v>0</v>
      </c>
      <c r="H111" s="105"/>
      <c r="I111" s="40">
        <f t="shared" si="29"/>
        <v>0</v>
      </c>
      <c r="J111" s="40">
        <f t="shared" si="30"/>
        <v>0</v>
      </c>
      <c r="K111" s="42"/>
      <c r="L111" s="106"/>
      <c r="M111" s="29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1.25" customHeight="1" x14ac:dyDescent="0.3">
      <c r="A112" s="31" t="s">
        <v>264</v>
      </c>
      <c r="B112" s="218"/>
      <c r="C112" s="199"/>
      <c r="D112" s="67"/>
      <c r="E112" s="105"/>
      <c r="F112" s="105"/>
      <c r="G112" s="40">
        <f t="shared" si="28"/>
        <v>0</v>
      </c>
      <c r="H112" s="105"/>
      <c r="I112" s="40">
        <f t="shared" si="29"/>
        <v>0</v>
      </c>
      <c r="J112" s="40">
        <f t="shared" si="30"/>
        <v>0</v>
      </c>
      <c r="K112" s="42"/>
      <c r="L112" s="106"/>
      <c r="M112" s="29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1.25" customHeight="1" x14ac:dyDescent="0.3">
      <c r="A113" s="31" t="s">
        <v>267</v>
      </c>
      <c r="B113" s="218"/>
      <c r="C113" s="199"/>
      <c r="D113" s="67"/>
      <c r="E113" s="105"/>
      <c r="F113" s="105"/>
      <c r="G113" s="40">
        <f t="shared" si="28"/>
        <v>0</v>
      </c>
      <c r="H113" s="105"/>
      <c r="I113" s="40">
        <f t="shared" si="29"/>
        <v>0</v>
      </c>
      <c r="J113" s="40">
        <f t="shared" si="30"/>
        <v>0</v>
      </c>
      <c r="K113" s="42"/>
      <c r="L113" s="106"/>
      <c r="M113" s="29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1.25" customHeight="1" x14ac:dyDescent="0.3">
      <c r="A114" s="31" t="s">
        <v>268</v>
      </c>
      <c r="B114" s="218"/>
      <c r="C114" s="199"/>
      <c r="D114" s="67"/>
      <c r="E114" s="105"/>
      <c r="F114" s="105"/>
      <c r="G114" s="40">
        <f t="shared" si="28"/>
        <v>0</v>
      </c>
      <c r="H114" s="105"/>
      <c r="I114" s="40">
        <f t="shared" si="29"/>
        <v>0</v>
      </c>
      <c r="J114" s="40">
        <f t="shared" si="30"/>
        <v>0</v>
      </c>
      <c r="K114" s="42"/>
      <c r="L114" s="106"/>
      <c r="M114" s="29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1.25" customHeight="1" x14ac:dyDescent="0.3">
      <c r="A115" s="31" t="s">
        <v>270</v>
      </c>
      <c r="B115" s="218"/>
      <c r="C115" s="199"/>
      <c r="D115" s="67"/>
      <c r="E115" s="105"/>
      <c r="F115" s="105"/>
      <c r="G115" s="40">
        <f t="shared" si="28"/>
        <v>0</v>
      </c>
      <c r="H115" s="105"/>
      <c r="I115" s="40">
        <f t="shared" si="29"/>
        <v>0</v>
      </c>
      <c r="J115" s="40">
        <f t="shared" si="30"/>
        <v>0</v>
      </c>
      <c r="K115" s="42"/>
      <c r="L115" s="106"/>
      <c r="M115" s="29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1.25" customHeight="1" x14ac:dyDescent="0.3">
      <c r="A116" s="31" t="s">
        <v>271</v>
      </c>
      <c r="B116" s="218"/>
      <c r="C116" s="199"/>
      <c r="D116" s="67"/>
      <c r="E116" s="105"/>
      <c r="F116" s="105"/>
      <c r="G116" s="40">
        <f t="shared" si="28"/>
        <v>0</v>
      </c>
      <c r="H116" s="105"/>
      <c r="I116" s="40">
        <f t="shared" si="29"/>
        <v>0</v>
      </c>
      <c r="J116" s="40">
        <f t="shared" si="30"/>
        <v>0</v>
      </c>
      <c r="K116" s="42"/>
      <c r="L116" s="106"/>
      <c r="M116" s="29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1.25" customHeight="1" x14ac:dyDescent="0.3">
      <c r="A117" s="31" t="s">
        <v>273</v>
      </c>
      <c r="B117" s="218"/>
      <c r="C117" s="199"/>
      <c r="D117" s="67"/>
      <c r="E117" s="105"/>
      <c r="F117" s="105"/>
      <c r="G117" s="40">
        <f t="shared" si="28"/>
        <v>0</v>
      </c>
      <c r="H117" s="105"/>
      <c r="I117" s="40">
        <f t="shared" si="29"/>
        <v>0</v>
      </c>
      <c r="J117" s="40">
        <f t="shared" si="30"/>
        <v>0</v>
      </c>
      <c r="K117" s="42"/>
      <c r="L117" s="106"/>
      <c r="M117" s="29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1.25" customHeight="1" x14ac:dyDescent="0.3">
      <c r="A118" s="31" t="s">
        <v>275</v>
      </c>
      <c r="B118" s="218"/>
      <c r="C118" s="199"/>
      <c r="D118" s="67"/>
      <c r="E118" s="105"/>
      <c r="F118" s="105"/>
      <c r="G118" s="40">
        <f t="shared" si="28"/>
        <v>0</v>
      </c>
      <c r="H118" s="105"/>
      <c r="I118" s="40">
        <f t="shared" si="29"/>
        <v>0</v>
      </c>
      <c r="J118" s="40">
        <f t="shared" si="30"/>
        <v>0</v>
      </c>
      <c r="K118" s="42"/>
      <c r="L118" s="106"/>
      <c r="M118" s="29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1.25" customHeight="1" x14ac:dyDescent="0.3">
      <c r="A119" s="31" t="s">
        <v>276</v>
      </c>
      <c r="B119" s="218"/>
      <c r="C119" s="199"/>
      <c r="D119" s="67"/>
      <c r="E119" s="105"/>
      <c r="F119" s="105"/>
      <c r="G119" s="40">
        <f t="shared" si="28"/>
        <v>0</v>
      </c>
      <c r="H119" s="105"/>
      <c r="I119" s="40">
        <f t="shared" si="29"/>
        <v>0</v>
      </c>
      <c r="J119" s="40">
        <f t="shared" si="30"/>
        <v>0</v>
      </c>
      <c r="K119" s="42"/>
      <c r="L119" s="106"/>
      <c r="M119" s="29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1.25" customHeight="1" x14ac:dyDescent="0.3">
      <c r="A120" s="31" t="s">
        <v>278</v>
      </c>
      <c r="B120" s="218"/>
      <c r="C120" s="199"/>
      <c r="D120" s="67"/>
      <c r="E120" s="105"/>
      <c r="F120" s="105"/>
      <c r="G120" s="40">
        <f t="shared" si="28"/>
        <v>0</v>
      </c>
      <c r="H120" s="105"/>
      <c r="I120" s="40">
        <f t="shared" si="29"/>
        <v>0</v>
      </c>
      <c r="J120" s="40">
        <f t="shared" si="30"/>
        <v>0</v>
      </c>
      <c r="K120" s="42"/>
      <c r="L120" s="106"/>
      <c r="M120" s="29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1.25" customHeight="1" x14ac:dyDescent="0.3">
      <c r="A121" s="31" t="s">
        <v>280</v>
      </c>
      <c r="B121" s="218"/>
      <c r="C121" s="199"/>
      <c r="D121" s="67"/>
      <c r="E121" s="105"/>
      <c r="F121" s="105"/>
      <c r="G121" s="40">
        <f t="shared" si="28"/>
        <v>0</v>
      </c>
      <c r="H121" s="105"/>
      <c r="I121" s="40">
        <f t="shared" si="29"/>
        <v>0</v>
      </c>
      <c r="J121" s="40">
        <f t="shared" si="30"/>
        <v>0</v>
      </c>
      <c r="K121" s="42"/>
      <c r="L121" s="106"/>
      <c r="M121" s="29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1.25" customHeight="1" x14ac:dyDescent="0.3">
      <c r="A122" s="31" t="s">
        <v>282</v>
      </c>
      <c r="B122" s="218"/>
      <c r="C122" s="199"/>
      <c r="D122" s="67"/>
      <c r="E122" s="105"/>
      <c r="F122" s="105"/>
      <c r="G122" s="40">
        <f t="shared" si="28"/>
        <v>0</v>
      </c>
      <c r="H122" s="105"/>
      <c r="I122" s="40">
        <f t="shared" si="29"/>
        <v>0</v>
      </c>
      <c r="J122" s="40">
        <f t="shared" si="30"/>
        <v>0</v>
      </c>
      <c r="K122" s="42"/>
      <c r="L122" s="106"/>
      <c r="M122" s="29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1.25" customHeight="1" x14ac:dyDescent="0.3">
      <c r="A123" s="31" t="s">
        <v>285</v>
      </c>
      <c r="B123" s="218"/>
      <c r="C123" s="199"/>
      <c r="D123" s="67"/>
      <c r="E123" s="105"/>
      <c r="F123" s="105"/>
      <c r="G123" s="40">
        <f t="shared" si="28"/>
        <v>0</v>
      </c>
      <c r="H123" s="105"/>
      <c r="I123" s="40">
        <f t="shared" si="29"/>
        <v>0</v>
      </c>
      <c r="J123" s="40">
        <f t="shared" si="30"/>
        <v>0</v>
      </c>
      <c r="K123" s="42"/>
      <c r="L123" s="106"/>
      <c r="M123" s="29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1.25" customHeight="1" x14ac:dyDescent="0.3">
      <c r="A124" s="31" t="s">
        <v>287</v>
      </c>
      <c r="B124" s="218"/>
      <c r="C124" s="199"/>
      <c r="D124" s="67"/>
      <c r="E124" s="105"/>
      <c r="F124" s="105"/>
      <c r="G124" s="40">
        <f t="shared" si="28"/>
        <v>0</v>
      </c>
      <c r="H124" s="105"/>
      <c r="I124" s="40">
        <f t="shared" si="29"/>
        <v>0</v>
      </c>
      <c r="J124" s="40">
        <f t="shared" si="30"/>
        <v>0</v>
      </c>
      <c r="K124" s="42"/>
      <c r="L124" s="106"/>
      <c r="M124" s="29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1.25" customHeight="1" x14ac:dyDescent="0.3">
      <c r="A125" s="31" t="s">
        <v>289</v>
      </c>
      <c r="B125" s="218"/>
      <c r="C125" s="199"/>
      <c r="D125" s="67"/>
      <c r="E125" s="105"/>
      <c r="F125" s="105"/>
      <c r="G125" s="40">
        <f t="shared" si="28"/>
        <v>0</v>
      </c>
      <c r="H125" s="105"/>
      <c r="I125" s="40">
        <f t="shared" si="29"/>
        <v>0</v>
      </c>
      <c r="J125" s="40">
        <f t="shared" si="30"/>
        <v>0</v>
      </c>
      <c r="K125" s="42"/>
      <c r="L125" s="106"/>
      <c r="M125" s="29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1.25" customHeight="1" x14ac:dyDescent="0.3">
      <c r="A126" s="31" t="s">
        <v>290</v>
      </c>
      <c r="B126" s="218"/>
      <c r="C126" s="199"/>
      <c r="D126" s="67"/>
      <c r="E126" s="105"/>
      <c r="F126" s="105"/>
      <c r="G126" s="40">
        <f t="shared" si="28"/>
        <v>0</v>
      </c>
      <c r="H126" s="105"/>
      <c r="I126" s="40">
        <f t="shared" si="29"/>
        <v>0</v>
      </c>
      <c r="J126" s="40">
        <f t="shared" si="30"/>
        <v>0</v>
      </c>
      <c r="K126" s="42"/>
      <c r="L126" s="106"/>
      <c r="M126" s="29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1.25" customHeight="1" x14ac:dyDescent="0.3">
      <c r="A127" s="31" t="s">
        <v>291</v>
      </c>
      <c r="B127" s="218"/>
      <c r="C127" s="199"/>
      <c r="D127" s="67"/>
      <c r="E127" s="105"/>
      <c r="F127" s="105"/>
      <c r="G127" s="40">
        <f t="shared" si="28"/>
        <v>0</v>
      </c>
      <c r="H127" s="105"/>
      <c r="I127" s="40">
        <f t="shared" si="29"/>
        <v>0</v>
      </c>
      <c r="J127" s="40">
        <f t="shared" si="30"/>
        <v>0</v>
      </c>
      <c r="K127" s="42"/>
      <c r="L127" s="106"/>
      <c r="M127" s="29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1.25" customHeight="1" x14ac:dyDescent="0.3">
      <c r="A128" s="31" t="s">
        <v>292</v>
      </c>
      <c r="B128" s="218"/>
      <c r="C128" s="199"/>
      <c r="D128" s="67"/>
      <c r="E128" s="105"/>
      <c r="F128" s="105"/>
      <c r="G128" s="40">
        <f t="shared" si="28"/>
        <v>0</v>
      </c>
      <c r="H128" s="105"/>
      <c r="I128" s="40">
        <f t="shared" si="29"/>
        <v>0</v>
      </c>
      <c r="J128" s="40">
        <f t="shared" si="30"/>
        <v>0</v>
      </c>
      <c r="K128" s="42"/>
      <c r="L128" s="106"/>
      <c r="M128" s="29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1.25" customHeight="1" x14ac:dyDescent="0.3">
      <c r="A129" s="31" t="s">
        <v>293</v>
      </c>
      <c r="B129" s="218"/>
      <c r="C129" s="199"/>
      <c r="D129" s="67"/>
      <c r="E129" s="105"/>
      <c r="F129" s="105"/>
      <c r="G129" s="40">
        <f t="shared" si="28"/>
        <v>0</v>
      </c>
      <c r="H129" s="105"/>
      <c r="I129" s="40">
        <f t="shared" si="29"/>
        <v>0</v>
      </c>
      <c r="J129" s="40">
        <f t="shared" si="30"/>
        <v>0</v>
      </c>
      <c r="K129" s="42"/>
      <c r="L129" s="106"/>
      <c r="M129" s="29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1.25" customHeight="1" x14ac:dyDescent="0.3">
      <c r="A130" s="31" t="s">
        <v>294</v>
      </c>
      <c r="B130" s="218"/>
      <c r="C130" s="199"/>
      <c r="D130" s="67"/>
      <c r="E130" s="105"/>
      <c r="F130" s="105"/>
      <c r="G130" s="40">
        <f t="shared" si="28"/>
        <v>0</v>
      </c>
      <c r="H130" s="105"/>
      <c r="I130" s="40">
        <f t="shared" si="29"/>
        <v>0</v>
      </c>
      <c r="J130" s="40">
        <f t="shared" si="30"/>
        <v>0</v>
      </c>
      <c r="K130" s="42"/>
      <c r="L130" s="106"/>
      <c r="M130" s="29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1.25" customHeight="1" x14ac:dyDescent="0.3">
      <c r="A131" s="31" t="s">
        <v>295</v>
      </c>
      <c r="B131" s="218"/>
      <c r="C131" s="199"/>
      <c r="D131" s="67"/>
      <c r="E131" s="105"/>
      <c r="F131" s="105"/>
      <c r="G131" s="40">
        <f t="shared" si="28"/>
        <v>0</v>
      </c>
      <c r="H131" s="105"/>
      <c r="I131" s="40">
        <f t="shared" si="29"/>
        <v>0</v>
      </c>
      <c r="J131" s="40">
        <f t="shared" si="30"/>
        <v>0</v>
      </c>
      <c r="K131" s="42"/>
      <c r="L131" s="106"/>
      <c r="M131" s="29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1.25" customHeight="1" x14ac:dyDescent="0.3">
      <c r="A132" s="31" t="s">
        <v>296</v>
      </c>
      <c r="B132" s="218"/>
      <c r="C132" s="199"/>
      <c r="D132" s="67"/>
      <c r="E132" s="105"/>
      <c r="F132" s="105"/>
      <c r="G132" s="40">
        <f t="shared" si="28"/>
        <v>0</v>
      </c>
      <c r="H132" s="105"/>
      <c r="I132" s="40">
        <f t="shared" si="29"/>
        <v>0</v>
      </c>
      <c r="J132" s="40">
        <f t="shared" si="30"/>
        <v>0</v>
      </c>
      <c r="K132" s="42"/>
      <c r="L132" s="106"/>
      <c r="M132" s="29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1.25" customHeight="1" x14ac:dyDescent="0.3">
      <c r="A133" s="219" t="s">
        <v>330</v>
      </c>
      <c r="B133" s="195"/>
      <c r="C133" s="195"/>
      <c r="D133" s="195"/>
      <c r="E133" s="195"/>
      <c r="F133" s="199"/>
      <c r="G133" s="108">
        <f t="shared" ref="G133:J133" si="31">G5++G26+G107</f>
        <v>0</v>
      </c>
      <c r="H133" s="108">
        <f t="shared" si="31"/>
        <v>0</v>
      </c>
      <c r="I133" s="108">
        <f t="shared" si="31"/>
        <v>0</v>
      </c>
      <c r="J133" s="108">
        <f t="shared" si="31"/>
        <v>0</v>
      </c>
      <c r="K133" s="109"/>
      <c r="L133" s="110"/>
      <c r="M133" s="29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5.25" customHeight="1" x14ac:dyDescent="0.3">
      <c r="A134" s="111"/>
      <c r="B134" s="220"/>
      <c r="C134" s="203"/>
      <c r="D134" s="221" t="s">
        <v>298</v>
      </c>
      <c r="E134" s="202"/>
      <c r="F134" s="203"/>
      <c r="G134" s="112"/>
      <c r="H134" s="112"/>
      <c r="I134" s="112"/>
      <c r="J134" s="109"/>
      <c r="K134" s="109"/>
      <c r="L134" s="65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1.25" customHeight="1" x14ac:dyDescent="0.3">
      <c r="A135" s="113" t="s">
        <v>299</v>
      </c>
      <c r="B135" s="222" t="s">
        <v>331</v>
      </c>
      <c r="C135" s="196"/>
      <c r="D135" s="223">
        <f>Suvestinė!C37</f>
        <v>0</v>
      </c>
      <c r="E135" s="195"/>
      <c r="F135" s="199"/>
      <c r="G135" s="108">
        <f>ROUNDDOWN(G133*D135,2)</f>
        <v>0</v>
      </c>
      <c r="H135" s="108">
        <f>ROUNDDOWN(H133*D135,2)</f>
        <v>0</v>
      </c>
      <c r="I135" s="108">
        <f>ROUND((G135+H135)*$C$2,2)</f>
        <v>0</v>
      </c>
      <c r="J135" s="108">
        <f>ROUND((G135+H135)*0.5,2)</f>
        <v>0</v>
      </c>
      <c r="K135" s="114"/>
      <c r="L135" s="65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1.25" customHeight="1" x14ac:dyDescent="0.3">
      <c r="A136" s="115"/>
      <c r="B136" s="116"/>
      <c r="C136" s="116"/>
      <c r="D136" s="117"/>
      <c r="E136" s="118"/>
      <c r="F136" s="118"/>
      <c r="G136" s="119"/>
      <c r="H136" s="119"/>
      <c r="I136" s="119"/>
      <c r="J136" s="109"/>
      <c r="K136" s="109"/>
      <c r="L136" s="6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5.25" customHeight="1" x14ac:dyDescent="0.3">
      <c r="A137" s="194" t="s">
        <v>301</v>
      </c>
      <c r="B137" s="195"/>
      <c r="C137" s="195"/>
      <c r="D137" s="195"/>
      <c r="E137" s="195"/>
      <c r="F137" s="199"/>
      <c r="G137" s="47">
        <f t="shared" ref="G137:J137" si="32">G133+G135</f>
        <v>0</v>
      </c>
      <c r="H137" s="47">
        <f t="shared" si="32"/>
        <v>0</v>
      </c>
      <c r="I137" s="47">
        <f t="shared" si="32"/>
        <v>0</v>
      </c>
      <c r="J137" s="47">
        <f t="shared" si="32"/>
        <v>0</v>
      </c>
      <c r="K137" s="109"/>
      <c r="L137" s="28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1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10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1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1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1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1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1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1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1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1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1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1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1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1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1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1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1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1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1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1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1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1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1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1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1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1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1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1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1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1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1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1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1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1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1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1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1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1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1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1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1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1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1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1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1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1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1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1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1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1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1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1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1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1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1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1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1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1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1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1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1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1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1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1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1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1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1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1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1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1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1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1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1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1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1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1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1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1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1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1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1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1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1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1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1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1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1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1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1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1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1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1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1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1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1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1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1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1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1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1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1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1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1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1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1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1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1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1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1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1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1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1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1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1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1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1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1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1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1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1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1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1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1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1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1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1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1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1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1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1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1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1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1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1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1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1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1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1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1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1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1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1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1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1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1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1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1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1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1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1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1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1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1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1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1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1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1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1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1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1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1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1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1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1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1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1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1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1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1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1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1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1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1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1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1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1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1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1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1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1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1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1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1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1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1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1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1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1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1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1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1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1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1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1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1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1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1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1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1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1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1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1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1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1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1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1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1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1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1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1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1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1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1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1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1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1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1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1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1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1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1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1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1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1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1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1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1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1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1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1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1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1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1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1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1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1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1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1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1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1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1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1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1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1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1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1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1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1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1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1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1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1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1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1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1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1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1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1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1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1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1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1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1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1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1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1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1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1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1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1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1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1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1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1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1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1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1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1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1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1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1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1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1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1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1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1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1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1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1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1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1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1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1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1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1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1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1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1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1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1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1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1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1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1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1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1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1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1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1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1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1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1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1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1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1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1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1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1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1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1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1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1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1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1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1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1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1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1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1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1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1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1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1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1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1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1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1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1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1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1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1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1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1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1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1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1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1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1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1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1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1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1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1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1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1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1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1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1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1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1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1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1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1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1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1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1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1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1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1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1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1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1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1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1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1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1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1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1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1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1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1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1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1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1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1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1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1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1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1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1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1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1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1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1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1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1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1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1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1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1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1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1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1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1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1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1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1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1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1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1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1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1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1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1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1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1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1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1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1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1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1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1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1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1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1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1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1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1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1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1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1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1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1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1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1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1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1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1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1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1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1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1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1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1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1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1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1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1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1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1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1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1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1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1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1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1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1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1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1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1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1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1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1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1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1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1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1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1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1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1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1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1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1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1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1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1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1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1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1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1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1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1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1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1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1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1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1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1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1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1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1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1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1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1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1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1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1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1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1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1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1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1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1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1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1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1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1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1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1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1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1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1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1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1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1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1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1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1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1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1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1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1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1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1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1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1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1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1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1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1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1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1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1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1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1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1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1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1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1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1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1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1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1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1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1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1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1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1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1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1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1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1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1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1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1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1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1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1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1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1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1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1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1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1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1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1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1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1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1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1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1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1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1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1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1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1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1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1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1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1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1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1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1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1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1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1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1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1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1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1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1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1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1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1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1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1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1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1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1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1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1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1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1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1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1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1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1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1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1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1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1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1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1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1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1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1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1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1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1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1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1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1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1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1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1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1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1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1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1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1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1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1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1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1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1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1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1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1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1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1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1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1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1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1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1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1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1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1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1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1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1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1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1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1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1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1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1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1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1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1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1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1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1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1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1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1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1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1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1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1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1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1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1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1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1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1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1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1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1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1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1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1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1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1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1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1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1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1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1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1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1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1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1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1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1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1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1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1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1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1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1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1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1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1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1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1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1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1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1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1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1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1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1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1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1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1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1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1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1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1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1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1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1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1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1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1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1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1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1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1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1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1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1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1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1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1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1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1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1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1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1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1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1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1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1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1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1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1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1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1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1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1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1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1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1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1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1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1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1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1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1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1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1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1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1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1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1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1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1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1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1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1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1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1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1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1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1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1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1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1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1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1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1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1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1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1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1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1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1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1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1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1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1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1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1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1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1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1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1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1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1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1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1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1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1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1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1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1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1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1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1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1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1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1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1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1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1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1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1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1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1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1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1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1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1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1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1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1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1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1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1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1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1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1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1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1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1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1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1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1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1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1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1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1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1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1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1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1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1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1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1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1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1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1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1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1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1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1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1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1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1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1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1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27HIm2hbliDIvy0u8kyjkCg4zEPLfKuOJJpz5sB3TnxLKEYydjVsOEttYer5ur5ZoFQLE7dYy0mfKO+6dPVyCA==" saltValue="YtozGmGSkKOPvXRCWLoxhA==" spinCount="100000" sheet="1" objects="1" scenarios="1" formatColumns="0" formatRows="0" insertHyperlinks="0"/>
  <protectedRanges>
    <protectedRange sqref="B108:F132 H108:H132 K108:L132" name="Diapazonas5"/>
    <protectedRange sqref="M27:N29 L31:L34 M35:N37 L39:L42 M43:N45 L47:L50 M51:N53 L55:L58 M59:N61 L63:L66 M67:N69 L71:L74 M75:N77 L79:L82 M83:N85 L87:L90 M91:N93 L95:L98 M99:N101 L103:L106" name="Diapazonas4"/>
    <protectedRange sqref="H30:H34 H38:H42 H46:H50 H54:H58 H62:H66 H70:H74 H78:H82 H86:H90 H94:H98 H102:H106 K27:K106" name="Diapazonas3"/>
    <protectedRange sqref="E27 D31:F34 E35 C33:C34 D39:F42 E43 C41:C42 D47:F50 E51 C49:C50 D55:F58 E59 C57:C58 D63:F66 E67 C65:C66 D71:F74 E75 C73:C74 D79:F82 E83 C81:C82 D87:F90 E91 C89:C90 D95:F98 E99 C97:C98 D103:F106 C105:C106" name="Diapazonas2"/>
    <protectedRange sqref="C2 B6:B25 K6:K25 B27:B106" name="Diapazonas1"/>
  </protectedRanges>
  <mergeCells count="78">
    <mergeCell ref="K67:K74"/>
    <mergeCell ref="M67:N67"/>
    <mergeCell ref="L6:L9"/>
    <mergeCell ref="K27:K34"/>
    <mergeCell ref="M27:N27"/>
    <mergeCell ref="K35:K42"/>
    <mergeCell ref="M35:N35"/>
    <mergeCell ref="K75:K82"/>
    <mergeCell ref="M75:N75"/>
    <mergeCell ref="M83:N83"/>
    <mergeCell ref="B109:C109"/>
    <mergeCell ref="B110:C110"/>
    <mergeCell ref="K83:K90"/>
    <mergeCell ref="K91:K98"/>
    <mergeCell ref="K99:K106"/>
    <mergeCell ref="M91:N91"/>
    <mergeCell ref="M99:N99"/>
    <mergeCell ref="B107:F107"/>
    <mergeCell ref="B108:C108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D135:F135"/>
    <mergeCell ref="A137:F137"/>
    <mergeCell ref="B130:C130"/>
    <mergeCell ref="B131:C131"/>
    <mergeCell ref="B132:C132"/>
    <mergeCell ref="A133:F133"/>
    <mergeCell ref="B134:C134"/>
    <mergeCell ref="D134:F134"/>
    <mergeCell ref="B135:C135"/>
    <mergeCell ref="A1:B1"/>
    <mergeCell ref="C1:F1"/>
    <mergeCell ref="B4:C4"/>
    <mergeCell ref="B5:F5"/>
    <mergeCell ref="B26:F26"/>
    <mergeCell ref="A27:A34"/>
    <mergeCell ref="B27:B34"/>
    <mergeCell ref="M43:N43"/>
    <mergeCell ref="M51:N51"/>
    <mergeCell ref="A59:A66"/>
    <mergeCell ref="A35:A42"/>
    <mergeCell ref="B35:B42"/>
    <mergeCell ref="A43:A50"/>
    <mergeCell ref="B43:B50"/>
    <mergeCell ref="A51:A58"/>
    <mergeCell ref="B51:B58"/>
    <mergeCell ref="B59:B66"/>
    <mergeCell ref="K43:K50"/>
    <mergeCell ref="K51:K58"/>
    <mergeCell ref="K59:K66"/>
    <mergeCell ref="M59:N59"/>
    <mergeCell ref="A67:A74"/>
    <mergeCell ref="A75:A82"/>
    <mergeCell ref="A83:A90"/>
    <mergeCell ref="A91:A98"/>
    <mergeCell ref="A99:A106"/>
    <mergeCell ref="B67:B74"/>
    <mergeCell ref="B75:B82"/>
    <mergeCell ref="B83:B90"/>
    <mergeCell ref="B91:B98"/>
    <mergeCell ref="B99:B106"/>
  </mergeCells>
  <dataValidations count="4">
    <dataValidation type="decimal" allowBlank="1" showErrorMessage="1" sqref="C2" xr:uid="{00000000-0002-0000-0700-000000000000}">
      <formula1>0</formula1>
      <formula2>0.36</formula2>
    </dataValidation>
    <dataValidation type="list" allowBlank="1" showErrorMessage="1" sqref="B6:B25" xr:uid="{00000000-0002-0000-0700-000001000000}">
      <formula1>Partneris5</formula1>
    </dataValidation>
    <dataValidation type="decimal" operator="lessThanOrEqual" allowBlank="1" showInputMessage="1" showErrorMessage="1" prompt="Įvesta reikšmė neturi viršyti 7,00 proc." sqref="D136:F136" xr:uid="{00000000-0002-0000-0700-000002000000}">
      <formula1>7</formula1>
    </dataValidation>
    <dataValidation type="list" allowBlank="1" showErrorMessage="1" sqref="M1" xr:uid="{00000000-0002-0000-0700-000003000000}">
      <formula1>"Taikomieji (pramoniniai) moksliniai tyrimai,Eksperimentinė plėtra (bandomoji taikomoji veikla)"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700-000004000000}">
          <x14:formula1>
            <xm:f>'Dienpinigiai ir apgyvendinimas'!$A$4:$A$157</xm:f>
          </x14:formula1>
          <xm:sqref>M27 M35 M43 M51 M59 M67 M75 M83 M91 M99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A1:Z1000"/>
  <sheetViews>
    <sheetView zoomScale="85" zoomScaleNormal="85" workbookViewId="0">
      <pane ySplit="4" topLeftCell="A5" activePane="bottomLeft" state="frozen"/>
      <selection pane="bottomLeft" activeCell="C8" sqref="C8"/>
    </sheetView>
  </sheetViews>
  <sheetFormatPr defaultColWidth="14.44140625" defaultRowHeight="15" customHeight="1" x14ac:dyDescent="0.3"/>
  <cols>
    <col min="1" max="1" width="5.6640625" customWidth="1"/>
    <col min="2" max="2" width="26.109375" customWidth="1"/>
    <col min="3" max="3" width="36.88671875" customWidth="1"/>
    <col min="4" max="4" width="13.5546875" customWidth="1"/>
    <col min="5" max="5" width="10.6640625" customWidth="1"/>
    <col min="6" max="6" width="12.5546875" customWidth="1"/>
    <col min="7" max="8" width="19.33203125" customWidth="1"/>
    <col min="9" max="9" width="17.109375" customWidth="1"/>
    <col min="10" max="10" width="16.33203125" customWidth="1"/>
    <col min="11" max="11" width="18.33203125" customWidth="1"/>
    <col min="12" max="12" width="36.6640625" customWidth="1"/>
    <col min="13" max="13" width="6.33203125" customWidth="1"/>
    <col min="14" max="14" width="22.33203125" customWidth="1"/>
    <col min="15" max="26" width="9.109375" customWidth="1"/>
  </cols>
  <sheetData>
    <row r="1" spans="1:26" ht="12.75" customHeight="1" x14ac:dyDescent="0.3">
      <c r="A1" s="215"/>
      <c r="B1" s="206"/>
      <c r="C1" s="216" t="str">
        <f>Darbuotojai!A127</f>
        <v>Partnerio 6 pavadinimas</v>
      </c>
      <c r="D1" s="205"/>
      <c r="E1" s="205"/>
      <c r="F1" s="206"/>
      <c r="G1" s="6"/>
      <c r="H1" s="6"/>
      <c r="I1" s="6"/>
      <c r="J1" s="6"/>
      <c r="K1" s="6"/>
      <c r="L1" s="6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3">
      <c r="A2" s="9"/>
      <c r="B2" s="9" t="s">
        <v>2</v>
      </c>
      <c r="C2" s="10"/>
      <c r="D2" s="11" t="s">
        <v>4</v>
      </c>
      <c r="E2" s="12"/>
      <c r="F2" s="12"/>
      <c r="G2" s="9"/>
      <c r="H2" s="9"/>
      <c r="I2" s="14"/>
      <c r="J2" s="14"/>
      <c r="K2" s="14"/>
      <c r="L2" s="12"/>
      <c r="M2" s="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1.25" customHeight="1" x14ac:dyDescent="0.3">
      <c r="A3" s="3"/>
      <c r="B3" s="3"/>
      <c r="C3" s="3"/>
      <c r="D3" s="3"/>
      <c r="E3" s="1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0" customHeight="1" x14ac:dyDescent="0.3">
      <c r="A4" s="21" t="s">
        <v>8</v>
      </c>
      <c r="B4" s="207" t="s">
        <v>17</v>
      </c>
      <c r="C4" s="199"/>
      <c r="D4" s="21" t="s">
        <v>18</v>
      </c>
      <c r="E4" s="21" t="s">
        <v>19</v>
      </c>
      <c r="F4" s="21" t="s">
        <v>20</v>
      </c>
      <c r="G4" s="21" t="s">
        <v>21</v>
      </c>
      <c r="H4" s="21" t="s">
        <v>332</v>
      </c>
      <c r="I4" s="21" t="s">
        <v>24</v>
      </c>
      <c r="J4" s="21" t="s">
        <v>26</v>
      </c>
      <c r="K4" s="21" t="s">
        <v>333</v>
      </c>
      <c r="L4" s="21" t="s">
        <v>29</v>
      </c>
      <c r="M4" s="2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3">
      <c r="A5" s="24" t="s">
        <v>33</v>
      </c>
      <c r="B5" s="217" t="s">
        <v>34</v>
      </c>
      <c r="C5" s="195"/>
      <c r="D5" s="195"/>
      <c r="E5" s="195"/>
      <c r="F5" s="199"/>
      <c r="G5" s="25">
        <f>SUM(G6:G25)</f>
        <v>0</v>
      </c>
      <c r="H5" s="25"/>
      <c r="I5" s="25">
        <f t="shared" ref="I5:J5" si="0">SUM(I6:I25)</f>
        <v>0</v>
      </c>
      <c r="J5" s="25">
        <f t="shared" si="0"/>
        <v>0</v>
      </c>
      <c r="K5" s="27"/>
      <c r="L5" s="28"/>
      <c r="M5" s="29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31" t="s">
        <v>40</v>
      </c>
      <c r="B6" s="39"/>
      <c r="C6" s="45" t="str">
        <f>IF(B6&gt;0,VLOOKUP(B6,Darbuotojai!C$127:H$146,2,FALSE),"")</f>
        <v/>
      </c>
      <c r="D6" s="35" t="s">
        <v>42</v>
      </c>
      <c r="E6" s="38">
        <f>IF(B6&gt;0,ROUND(VLOOKUP(B6,Darbuotojai!C$127:H$146,5,FALSE),2),0)</f>
        <v>0</v>
      </c>
      <c r="F6" s="40">
        <f>IF(B6&gt;0,ROUND(VLOOKUP(B6,Darbuotojai!C$127:H$146,6,FALSE),2),0)</f>
        <v>0</v>
      </c>
      <c r="G6" s="40">
        <f t="shared" ref="G6:G25" si="1">IFERROR(ROUND(E6*F6,2),"0,00")</f>
        <v>0</v>
      </c>
      <c r="H6" s="40"/>
      <c r="I6" s="40">
        <f t="shared" ref="I6:I25" si="2">ROUND(G6*$C$2,2)</f>
        <v>0</v>
      </c>
      <c r="J6" s="40">
        <f t="shared" ref="J6:J25" si="3">ROUND(G6*0.5,2)</f>
        <v>0</v>
      </c>
      <c r="K6" s="42"/>
      <c r="L6" s="224" t="s">
        <v>334</v>
      </c>
      <c r="M6" s="29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31" t="s">
        <v>46</v>
      </c>
      <c r="B7" s="39"/>
      <c r="C7" s="45" t="str">
        <f>IF(B7&gt;0,VLOOKUP(B7,Darbuotojai!C$127:H$146,2,FALSE),"")</f>
        <v/>
      </c>
      <c r="D7" s="35" t="s">
        <v>42</v>
      </c>
      <c r="E7" s="38">
        <f>IF(B7&gt;0,ROUND(VLOOKUP(B7,Darbuotojai!C$127:H$146,5,FALSE),2),0)</f>
        <v>0</v>
      </c>
      <c r="F7" s="40">
        <f>IF(B7&gt;0,ROUND(VLOOKUP(B7,Darbuotojai!C$127:H$146,6,FALSE),2),0)</f>
        <v>0</v>
      </c>
      <c r="G7" s="40">
        <f t="shared" si="1"/>
        <v>0</v>
      </c>
      <c r="H7" s="40"/>
      <c r="I7" s="40">
        <f t="shared" si="2"/>
        <v>0</v>
      </c>
      <c r="J7" s="40">
        <f t="shared" si="3"/>
        <v>0</v>
      </c>
      <c r="K7" s="42"/>
      <c r="L7" s="225"/>
      <c r="M7" s="29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31" t="s">
        <v>50</v>
      </c>
      <c r="B8" s="39"/>
      <c r="C8" s="45" t="str">
        <f>IF(B8&gt;0,VLOOKUP(B8,Darbuotojai!C$127:H$146,2,FALSE),"")</f>
        <v/>
      </c>
      <c r="D8" s="35" t="s">
        <v>42</v>
      </c>
      <c r="E8" s="38">
        <f>IF(B8&gt;0,ROUND(VLOOKUP(B8,Darbuotojai!C$127:H$146,5,FALSE),2),0)</f>
        <v>0</v>
      </c>
      <c r="F8" s="40">
        <f>IF(B8&gt;0,ROUND(VLOOKUP(B8,Darbuotojai!C$127:H$146,6,FALSE),2),0)</f>
        <v>0</v>
      </c>
      <c r="G8" s="40">
        <f t="shared" si="1"/>
        <v>0</v>
      </c>
      <c r="H8" s="40"/>
      <c r="I8" s="40">
        <f t="shared" si="2"/>
        <v>0</v>
      </c>
      <c r="J8" s="40">
        <f t="shared" si="3"/>
        <v>0</v>
      </c>
      <c r="K8" s="42"/>
      <c r="L8" s="225"/>
      <c r="M8" s="29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31" t="s">
        <v>53</v>
      </c>
      <c r="B9" s="39"/>
      <c r="C9" s="45" t="str">
        <f>IF(B9&gt;0,VLOOKUP(B9,Darbuotojai!C$127:H$146,2,FALSE),"")</f>
        <v/>
      </c>
      <c r="D9" s="35" t="s">
        <v>42</v>
      </c>
      <c r="E9" s="38">
        <f>IF(B9&gt;0,ROUND(VLOOKUP(B9,Darbuotojai!C$127:H$146,5,FALSE),2),0)</f>
        <v>0</v>
      </c>
      <c r="F9" s="40">
        <f>IF(B9&gt;0,ROUND(VLOOKUP(B9,Darbuotojai!C$127:H$146,6,FALSE),2),0)</f>
        <v>0</v>
      </c>
      <c r="G9" s="40">
        <f t="shared" si="1"/>
        <v>0</v>
      </c>
      <c r="H9" s="40"/>
      <c r="I9" s="40">
        <f t="shared" si="2"/>
        <v>0</v>
      </c>
      <c r="J9" s="40">
        <f t="shared" si="3"/>
        <v>0</v>
      </c>
      <c r="K9" s="42"/>
      <c r="L9" s="198"/>
      <c r="M9" s="29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31" t="s">
        <v>56</v>
      </c>
      <c r="B10" s="39"/>
      <c r="C10" s="45" t="str">
        <f>IF(B10&gt;0,VLOOKUP(B10,Darbuotojai!C$127:H$146,2,FALSE),"")</f>
        <v/>
      </c>
      <c r="D10" s="35" t="s">
        <v>42</v>
      </c>
      <c r="E10" s="38">
        <f>IF(B10&gt;0,ROUND(VLOOKUP(B10,Darbuotojai!C$127:H$146,5,FALSE),2),0)</f>
        <v>0</v>
      </c>
      <c r="F10" s="40">
        <f>IF(B10&gt;0,ROUND(VLOOKUP(B10,Darbuotojai!C$127:H$146,6,FALSE),2),0)</f>
        <v>0</v>
      </c>
      <c r="G10" s="40">
        <f t="shared" si="1"/>
        <v>0</v>
      </c>
      <c r="H10" s="40"/>
      <c r="I10" s="40">
        <f t="shared" si="2"/>
        <v>0</v>
      </c>
      <c r="J10" s="40">
        <f t="shared" si="3"/>
        <v>0</v>
      </c>
      <c r="K10" s="42"/>
      <c r="L10" s="44"/>
      <c r="M10" s="29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31" t="s">
        <v>58</v>
      </c>
      <c r="B11" s="39"/>
      <c r="C11" s="45" t="str">
        <f>IF(B11&gt;0,VLOOKUP(B11,Darbuotojai!C$127:H$146,2,FALSE),"")</f>
        <v/>
      </c>
      <c r="D11" s="35" t="s">
        <v>42</v>
      </c>
      <c r="E11" s="35">
        <f>IF(B11&gt;0,ROUND(VLOOKUP(B11,Darbuotojai!C$127:H$146,5,FALSE),2),0)</f>
        <v>0</v>
      </c>
      <c r="F11" s="40">
        <f>IF(B11&gt;0,ROUND(VLOOKUP(B11,Darbuotojai!C$127:H$146,6,FALSE),2),0)</f>
        <v>0</v>
      </c>
      <c r="G11" s="40">
        <f t="shared" si="1"/>
        <v>0</v>
      </c>
      <c r="H11" s="40"/>
      <c r="I11" s="40">
        <f t="shared" si="2"/>
        <v>0</v>
      </c>
      <c r="J11" s="40">
        <f t="shared" si="3"/>
        <v>0</v>
      </c>
      <c r="K11" s="42"/>
      <c r="L11" s="44"/>
      <c r="M11" s="2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31" t="s">
        <v>61</v>
      </c>
      <c r="B12" s="39"/>
      <c r="C12" s="45" t="str">
        <f>IF(B12&gt;0,VLOOKUP(B12,Darbuotojai!C$127:H$146,2,FALSE),"")</f>
        <v/>
      </c>
      <c r="D12" s="35" t="s">
        <v>42</v>
      </c>
      <c r="E12" s="35">
        <f>IF(B12&gt;0,ROUND(VLOOKUP(B12,Darbuotojai!C$127:H$146,5,FALSE),2),0)</f>
        <v>0</v>
      </c>
      <c r="F12" s="40">
        <f>IF(B12&gt;0,ROUND(VLOOKUP(B12,Darbuotojai!C$127:H$146,6,FALSE),2),0)</f>
        <v>0</v>
      </c>
      <c r="G12" s="40">
        <f t="shared" si="1"/>
        <v>0</v>
      </c>
      <c r="H12" s="40"/>
      <c r="I12" s="40">
        <f t="shared" si="2"/>
        <v>0</v>
      </c>
      <c r="J12" s="40">
        <f t="shared" si="3"/>
        <v>0</v>
      </c>
      <c r="K12" s="42"/>
      <c r="L12" s="44"/>
      <c r="M12" s="2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31" t="s">
        <v>64</v>
      </c>
      <c r="B13" s="39"/>
      <c r="C13" s="45" t="str">
        <f>IF(B13&gt;0,VLOOKUP(B13,Darbuotojai!C$127:H$146,2,FALSE),"")</f>
        <v/>
      </c>
      <c r="D13" s="35" t="s">
        <v>42</v>
      </c>
      <c r="E13" s="35">
        <f>IF(B13&gt;0,ROUND(VLOOKUP(B13,Darbuotojai!C$127:H$146,5,FALSE),2),0)</f>
        <v>0</v>
      </c>
      <c r="F13" s="40">
        <f>IF(B13&gt;0,ROUND(VLOOKUP(B13,Darbuotojai!C$127:H$146,6,FALSE),2),0)</f>
        <v>0</v>
      </c>
      <c r="G13" s="40">
        <f t="shared" si="1"/>
        <v>0</v>
      </c>
      <c r="H13" s="40"/>
      <c r="I13" s="40">
        <f t="shared" si="2"/>
        <v>0</v>
      </c>
      <c r="J13" s="40">
        <f t="shared" si="3"/>
        <v>0</v>
      </c>
      <c r="K13" s="42"/>
      <c r="L13" s="44"/>
      <c r="M13" s="29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31" t="s">
        <v>67</v>
      </c>
      <c r="B14" s="39"/>
      <c r="C14" s="45" t="str">
        <f>IF(B14&gt;0,VLOOKUP(B14,Darbuotojai!C$127:H$146,2,FALSE),"")</f>
        <v/>
      </c>
      <c r="D14" s="35" t="s">
        <v>42</v>
      </c>
      <c r="E14" s="35">
        <f>IF(B14&gt;0,ROUND(VLOOKUP(B14,Darbuotojai!C$127:H$146,5,FALSE),2),0)</f>
        <v>0</v>
      </c>
      <c r="F14" s="40">
        <f>IF(B14&gt;0,ROUND(VLOOKUP(B14,Darbuotojai!C$127:H$146,6,FALSE),2),0)</f>
        <v>0</v>
      </c>
      <c r="G14" s="40">
        <f t="shared" si="1"/>
        <v>0</v>
      </c>
      <c r="H14" s="40"/>
      <c r="I14" s="40">
        <f t="shared" si="2"/>
        <v>0</v>
      </c>
      <c r="J14" s="40">
        <f t="shared" si="3"/>
        <v>0</v>
      </c>
      <c r="K14" s="42"/>
      <c r="L14" s="44"/>
      <c r="M14" s="2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31" t="s">
        <v>69</v>
      </c>
      <c r="B15" s="39"/>
      <c r="C15" s="45" t="str">
        <f>IF(B15&gt;0,VLOOKUP(B15,Darbuotojai!C$127:H$146,2,FALSE),"")</f>
        <v/>
      </c>
      <c r="D15" s="35" t="s">
        <v>42</v>
      </c>
      <c r="E15" s="35">
        <f>IF(B15&gt;0,ROUND(VLOOKUP(B15,Darbuotojai!C$127:H$146,5,FALSE),2),0)</f>
        <v>0</v>
      </c>
      <c r="F15" s="40">
        <f>IF(B15&gt;0,ROUND(VLOOKUP(B15,Darbuotojai!C$127:H$146,6,FALSE),2),0)</f>
        <v>0</v>
      </c>
      <c r="G15" s="40">
        <f t="shared" si="1"/>
        <v>0</v>
      </c>
      <c r="H15" s="40"/>
      <c r="I15" s="40">
        <f t="shared" si="2"/>
        <v>0</v>
      </c>
      <c r="J15" s="40">
        <f t="shared" si="3"/>
        <v>0</v>
      </c>
      <c r="K15" s="42"/>
      <c r="L15" s="44"/>
      <c r="M15" s="2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31" t="s">
        <v>73</v>
      </c>
      <c r="B16" s="39"/>
      <c r="C16" s="45" t="str">
        <f>IF(B16&gt;0,VLOOKUP(B16,Darbuotojai!C$127:H$146,2,FALSE),"")</f>
        <v/>
      </c>
      <c r="D16" s="35" t="s">
        <v>42</v>
      </c>
      <c r="E16" s="35">
        <f>IF(B16&gt;0,ROUND(VLOOKUP(B16,Darbuotojai!C$127:H$146,5,FALSE),2),0)</f>
        <v>0</v>
      </c>
      <c r="F16" s="40">
        <f>IF(B16&gt;0,ROUND(VLOOKUP(B16,Darbuotojai!C$127:H$146,6,FALSE),2),0)</f>
        <v>0</v>
      </c>
      <c r="G16" s="40">
        <f t="shared" si="1"/>
        <v>0</v>
      </c>
      <c r="H16" s="40"/>
      <c r="I16" s="40">
        <f t="shared" si="2"/>
        <v>0</v>
      </c>
      <c r="J16" s="40">
        <f t="shared" si="3"/>
        <v>0</v>
      </c>
      <c r="K16" s="42"/>
      <c r="L16" s="44"/>
      <c r="M16" s="29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31" t="s">
        <v>76</v>
      </c>
      <c r="B17" s="39"/>
      <c r="C17" s="45" t="str">
        <f>IF(B17&gt;0,VLOOKUP(B17,Darbuotojai!C$127:H$146,2,FALSE),"")</f>
        <v/>
      </c>
      <c r="D17" s="35" t="s">
        <v>42</v>
      </c>
      <c r="E17" s="35">
        <f>IF(B17&gt;0,ROUND(VLOOKUP(B17,Darbuotojai!C$127:H$146,5,FALSE),2),0)</f>
        <v>0</v>
      </c>
      <c r="F17" s="40">
        <f>IF(B17&gt;0,ROUND(VLOOKUP(B17,Darbuotojai!C$127:H$146,6,FALSE),2),0)</f>
        <v>0</v>
      </c>
      <c r="G17" s="40">
        <f t="shared" si="1"/>
        <v>0</v>
      </c>
      <c r="H17" s="40"/>
      <c r="I17" s="40">
        <f t="shared" si="2"/>
        <v>0</v>
      </c>
      <c r="J17" s="40">
        <f t="shared" si="3"/>
        <v>0</v>
      </c>
      <c r="K17" s="42"/>
      <c r="L17" s="44"/>
      <c r="M17" s="29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31" t="s">
        <v>80</v>
      </c>
      <c r="B18" s="39"/>
      <c r="C18" s="45" t="str">
        <f>IF(B18&gt;0,VLOOKUP(B18,Darbuotojai!C$127:H$146,2,FALSE),"")</f>
        <v/>
      </c>
      <c r="D18" s="35" t="s">
        <v>42</v>
      </c>
      <c r="E18" s="35">
        <f>IF(B18&gt;0,ROUND(VLOOKUP(B18,Darbuotojai!C$127:H$146,5,FALSE),2),0)</f>
        <v>0</v>
      </c>
      <c r="F18" s="40">
        <f>IF(B18&gt;0,ROUND(VLOOKUP(B18,Darbuotojai!C$127:H$146,6,FALSE),2),0)</f>
        <v>0</v>
      </c>
      <c r="G18" s="40">
        <f t="shared" si="1"/>
        <v>0</v>
      </c>
      <c r="H18" s="40"/>
      <c r="I18" s="40">
        <f t="shared" si="2"/>
        <v>0</v>
      </c>
      <c r="J18" s="40">
        <f t="shared" si="3"/>
        <v>0</v>
      </c>
      <c r="K18" s="42"/>
      <c r="L18" s="44"/>
      <c r="M18" s="29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31" t="s">
        <v>84</v>
      </c>
      <c r="B19" s="39"/>
      <c r="C19" s="45" t="str">
        <f>IF(B19&gt;0,VLOOKUP(B19,Darbuotojai!C$127:H$146,2,FALSE),"")</f>
        <v/>
      </c>
      <c r="D19" s="35" t="s">
        <v>42</v>
      </c>
      <c r="E19" s="35">
        <f>IF(B19&gt;0,ROUND(VLOOKUP(B19,Darbuotojai!C$127:H$146,5,FALSE),2),0)</f>
        <v>0</v>
      </c>
      <c r="F19" s="40">
        <f>IF(B19&gt;0,ROUND(VLOOKUP(B19,Darbuotojai!C$127:H$146,6,FALSE),2),0)</f>
        <v>0</v>
      </c>
      <c r="G19" s="40">
        <f t="shared" si="1"/>
        <v>0</v>
      </c>
      <c r="H19" s="40"/>
      <c r="I19" s="40">
        <f t="shared" si="2"/>
        <v>0</v>
      </c>
      <c r="J19" s="40">
        <f t="shared" si="3"/>
        <v>0</v>
      </c>
      <c r="K19" s="42"/>
      <c r="L19" s="44"/>
      <c r="M19" s="29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31" t="s">
        <v>94</v>
      </c>
      <c r="B20" s="39"/>
      <c r="C20" s="45" t="str">
        <f>IF(B20&gt;0,VLOOKUP(B20,Darbuotojai!C$127:H$146,2,FALSE),"")</f>
        <v/>
      </c>
      <c r="D20" s="35" t="s">
        <v>42</v>
      </c>
      <c r="E20" s="35">
        <f>IF(B20&gt;0,ROUND(VLOOKUP(B20,Darbuotojai!C$127:H$146,5,FALSE),2),0)</f>
        <v>0</v>
      </c>
      <c r="F20" s="40">
        <f>IF(B20&gt;0,ROUND(VLOOKUP(B20,Darbuotojai!C$127:H$146,6,FALSE),2),0)</f>
        <v>0</v>
      </c>
      <c r="G20" s="40">
        <f t="shared" si="1"/>
        <v>0</v>
      </c>
      <c r="H20" s="40"/>
      <c r="I20" s="40">
        <f t="shared" si="2"/>
        <v>0</v>
      </c>
      <c r="J20" s="40">
        <f t="shared" si="3"/>
        <v>0</v>
      </c>
      <c r="K20" s="42"/>
      <c r="L20" s="44"/>
      <c r="M20" s="29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4" x14ac:dyDescent="0.3">
      <c r="A21" s="31" t="s">
        <v>98</v>
      </c>
      <c r="B21" s="39"/>
      <c r="C21" s="45" t="str">
        <f>IF(B21&gt;0,VLOOKUP(B21,Darbuotojai!C$127:H$146,2,FALSE),"")</f>
        <v/>
      </c>
      <c r="D21" s="35" t="s">
        <v>42</v>
      </c>
      <c r="E21" s="35">
        <f>IF(B21&gt;0,ROUND(VLOOKUP(B21,Darbuotojai!C$127:H$146,5,FALSE),2),0)</f>
        <v>0</v>
      </c>
      <c r="F21" s="40">
        <f>IF(B21&gt;0,ROUND(VLOOKUP(B21,Darbuotojai!C$127:H$146,6,FALSE),2),0)</f>
        <v>0</v>
      </c>
      <c r="G21" s="40">
        <f t="shared" si="1"/>
        <v>0</v>
      </c>
      <c r="H21" s="40"/>
      <c r="I21" s="40">
        <f t="shared" si="2"/>
        <v>0</v>
      </c>
      <c r="J21" s="40">
        <f t="shared" si="3"/>
        <v>0</v>
      </c>
      <c r="K21" s="42"/>
      <c r="L21" s="44"/>
      <c r="M21" s="29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4" x14ac:dyDescent="0.3">
      <c r="A22" s="31" t="s">
        <v>102</v>
      </c>
      <c r="B22" s="39"/>
      <c r="C22" s="45" t="str">
        <f>IF(B22&gt;0,VLOOKUP(B22,Darbuotojai!C$127:H$146,2,FALSE),"")</f>
        <v/>
      </c>
      <c r="D22" s="35" t="s">
        <v>42</v>
      </c>
      <c r="E22" s="35">
        <f>IF(B22&gt;0,ROUND(VLOOKUP(B22,Darbuotojai!C$127:H$146,5,FALSE),2),0)</f>
        <v>0</v>
      </c>
      <c r="F22" s="40">
        <f>IF(B22&gt;0,ROUND(VLOOKUP(B22,Darbuotojai!C$127:H$146,6,FALSE),2),0)</f>
        <v>0</v>
      </c>
      <c r="G22" s="40">
        <f t="shared" si="1"/>
        <v>0</v>
      </c>
      <c r="H22" s="40"/>
      <c r="I22" s="40">
        <f t="shared" si="2"/>
        <v>0</v>
      </c>
      <c r="J22" s="40">
        <f t="shared" si="3"/>
        <v>0</v>
      </c>
      <c r="K22" s="42"/>
      <c r="L22" s="44"/>
      <c r="M22" s="29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4" x14ac:dyDescent="0.3">
      <c r="A23" s="31" t="s">
        <v>104</v>
      </c>
      <c r="B23" s="39"/>
      <c r="C23" s="45" t="str">
        <f>IF(B23&gt;0,VLOOKUP(B23,Darbuotojai!C$127:H$146,2,FALSE),"")</f>
        <v/>
      </c>
      <c r="D23" s="35" t="s">
        <v>42</v>
      </c>
      <c r="E23" s="35">
        <f>IF(B23&gt;0,ROUND(VLOOKUP(B23,Darbuotojai!C$127:H$146,5,FALSE),2),0)</f>
        <v>0</v>
      </c>
      <c r="F23" s="40">
        <f>IF(B23&gt;0,ROUND(VLOOKUP(B23,Darbuotojai!C$127:H$146,6,FALSE),2),0)</f>
        <v>0</v>
      </c>
      <c r="G23" s="40">
        <f t="shared" si="1"/>
        <v>0</v>
      </c>
      <c r="H23" s="40"/>
      <c r="I23" s="40">
        <f t="shared" si="2"/>
        <v>0</v>
      </c>
      <c r="J23" s="40">
        <f t="shared" si="3"/>
        <v>0</v>
      </c>
      <c r="K23" s="42"/>
      <c r="L23" s="44"/>
      <c r="M23" s="29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4" x14ac:dyDescent="0.3">
      <c r="A24" s="31" t="s">
        <v>107</v>
      </c>
      <c r="B24" s="39"/>
      <c r="C24" s="45" t="str">
        <f>IF(B24&gt;0,VLOOKUP(B24,Darbuotojai!C$127:H$146,2,FALSE),"")</f>
        <v/>
      </c>
      <c r="D24" s="35" t="s">
        <v>42</v>
      </c>
      <c r="E24" s="35">
        <f>IF(B24&gt;0,ROUND(VLOOKUP(B24,Darbuotojai!C$127:H$146,5,FALSE),2),0)</f>
        <v>0</v>
      </c>
      <c r="F24" s="40">
        <f>IF(B24&gt;0,ROUND(VLOOKUP(B24,Darbuotojai!C$127:H$146,6,FALSE),2),0)</f>
        <v>0</v>
      </c>
      <c r="G24" s="40">
        <f t="shared" si="1"/>
        <v>0</v>
      </c>
      <c r="H24" s="40"/>
      <c r="I24" s="40">
        <f t="shared" si="2"/>
        <v>0</v>
      </c>
      <c r="J24" s="40">
        <f t="shared" si="3"/>
        <v>0</v>
      </c>
      <c r="K24" s="42"/>
      <c r="L24" s="44"/>
      <c r="M24" s="29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4" x14ac:dyDescent="0.3">
      <c r="A25" s="31" t="s">
        <v>109</v>
      </c>
      <c r="B25" s="39"/>
      <c r="C25" s="45" t="str">
        <f>IF(B25&gt;0,VLOOKUP(B25,Darbuotojai!C$127:H$146,2,FALSE),"")</f>
        <v/>
      </c>
      <c r="D25" s="35" t="s">
        <v>42</v>
      </c>
      <c r="E25" s="35">
        <f>IF(B25&gt;0,ROUND(VLOOKUP(B25,Darbuotojai!C$127:H$146,5,FALSE),2),0)</f>
        <v>0</v>
      </c>
      <c r="F25" s="40">
        <f>IF(B25&gt;0,ROUND(VLOOKUP(B25,Darbuotojai!C$127:H$146,6,FALSE),2),0)</f>
        <v>0</v>
      </c>
      <c r="G25" s="40">
        <f t="shared" si="1"/>
        <v>0</v>
      </c>
      <c r="H25" s="40"/>
      <c r="I25" s="40">
        <f t="shared" si="2"/>
        <v>0</v>
      </c>
      <c r="J25" s="40">
        <f t="shared" si="3"/>
        <v>0</v>
      </c>
      <c r="K25" s="42"/>
      <c r="L25" s="44"/>
      <c r="M25" s="29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1.25" customHeight="1" x14ac:dyDescent="0.3">
      <c r="A26" s="24" t="s">
        <v>112</v>
      </c>
      <c r="B26" s="217" t="s">
        <v>113</v>
      </c>
      <c r="C26" s="195"/>
      <c r="D26" s="195"/>
      <c r="E26" s="195"/>
      <c r="F26" s="199"/>
      <c r="G26" s="25">
        <f t="shared" ref="G26:J26" si="4">SUM(G27,G35,G43,G51,G59,G67,G75,G83,G91,G99,)</f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7"/>
      <c r="L26" s="65"/>
      <c r="M26" s="29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1.25" customHeight="1" x14ac:dyDescent="0.3">
      <c r="A27" s="212" t="s">
        <v>114</v>
      </c>
      <c r="B27" s="209" t="s">
        <v>137</v>
      </c>
      <c r="C27" s="66" t="s">
        <v>78</v>
      </c>
      <c r="D27" s="35" t="s">
        <v>116</v>
      </c>
      <c r="E27" s="67"/>
      <c r="F27" s="68"/>
      <c r="G27" s="69">
        <f>E27*G28</f>
        <v>0</v>
      </c>
      <c r="H27" s="69">
        <f>E27*H28</f>
        <v>0</v>
      </c>
      <c r="I27" s="69">
        <f t="shared" ref="I27:I106" si="5">ROUND((G27+H27)*$C$2,2)</f>
        <v>0</v>
      </c>
      <c r="J27" s="69">
        <f t="shared" ref="J27:J106" si="6">ROUND((G27+H27)*0.5,2)</f>
        <v>0</v>
      </c>
      <c r="K27" s="214"/>
      <c r="L27" s="70" t="s">
        <v>118</v>
      </c>
      <c r="M27" s="213"/>
      <c r="N27" s="199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1.25" customHeight="1" x14ac:dyDescent="0.3">
      <c r="A28" s="208"/>
      <c r="B28" s="210"/>
      <c r="C28" s="71" t="s">
        <v>120</v>
      </c>
      <c r="D28" s="72"/>
      <c r="E28" s="73"/>
      <c r="F28" s="74"/>
      <c r="G28" s="75">
        <f t="shared" ref="G28:H28" si="7">SUM(G29:G34)</f>
        <v>0</v>
      </c>
      <c r="H28" s="75">
        <f t="shared" si="7"/>
        <v>0</v>
      </c>
      <c r="I28" s="40">
        <f t="shared" si="5"/>
        <v>0</v>
      </c>
      <c r="J28" s="40">
        <f t="shared" si="6"/>
        <v>0</v>
      </c>
      <c r="K28" s="208"/>
      <c r="L28" s="76" t="s">
        <v>122</v>
      </c>
      <c r="M28" s="77"/>
      <c r="N28" s="3" t="s">
        <v>123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1.25" customHeight="1" x14ac:dyDescent="0.3">
      <c r="A29" s="208"/>
      <c r="B29" s="210"/>
      <c r="C29" s="78" t="s">
        <v>124</v>
      </c>
      <c r="D29" s="79" t="s">
        <v>123</v>
      </c>
      <c r="E29" s="80">
        <f>M28</f>
        <v>0</v>
      </c>
      <c r="F29" s="75">
        <f>IF(M27&gt;0,VLOOKUP(M27,'Dienpinigiai ir apgyvendinimas'!A$4:C$157,3,FALSE),0)</f>
        <v>0</v>
      </c>
      <c r="G29" s="75">
        <f>ROUND(E29*F29*M29,2)</f>
        <v>0</v>
      </c>
      <c r="H29" s="75"/>
      <c r="I29" s="40">
        <f t="shared" si="5"/>
        <v>0</v>
      </c>
      <c r="J29" s="40">
        <f t="shared" si="6"/>
        <v>0</v>
      </c>
      <c r="K29" s="208"/>
      <c r="L29" s="81" t="s">
        <v>126</v>
      </c>
      <c r="M29" s="77"/>
      <c r="N29" s="3" t="s">
        <v>127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1.25" customHeight="1" x14ac:dyDescent="0.3">
      <c r="A30" s="208"/>
      <c r="B30" s="210"/>
      <c r="C30" s="78" t="s">
        <v>128</v>
      </c>
      <c r="D30" s="79" t="s">
        <v>129</v>
      </c>
      <c r="E30" s="80">
        <f>IF(E29&gt;0,E29-1,0)</f>
        <v>0</v>
      </c>
      <c r="F30" s="75">
        <f>IF(M27&gt;0,VLOOKUP(M27,'Dienpinigiai ir apgyvendinimas'!A$4:C$157,2,FALSE),0)</f>
        <v>0</v>
      </c>
      <c r="G30" s="75">
        <f>ROUND(E30*F30*M29,2)</f>
        <v>0</v>
      </c>
      <c r="H30" s="82"/>
      <c r="I30" s="40">
        <f t="shared" si="5"/>
        <v>0</v>
      </c>
      <c r="J30" s="40">
        <f t="shared" si="6"/>
        <v>0</v>
      </c>
      <c r="K30" s="208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1.25" customHeight="1" x14ac:dyDescent="0.3">
      <c r="A31" s="208"/>
      <c r="B31" s="210"/>
      <c r="C31" s="78" t="s">
        <v>131</v>
      </c>
      <c r="D31" s="83"/>
      <c r="E31" s="84"/>
      <c r="F31" s="82"/>
      <c r="G31" s="75">
        <f t="shared" ref="G31:G34" si="8">ROUND(E31*F31,2)</f>
        <v>0</v>
      </c>
      <c r="H31" s="82"/>
      <c r="I31" s="40">
        <f t="shared" si="5"/>
        <v>0</v>
      </c>
      <c r="J31" s="40">
        <f t="shared" si="6"/>
        <v>0</v>
      </c>
      <c r="K31" s="208"/>
      <c r="L31" s="85"/>
      <c r="M31" s="29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1.25" customHeight="1" x14ac:dyDescent="0.3">
      <c r="A32" s="208"/>
      <c r="B32" s="210"/>
      <c r="C32" s="78" t="s">
        <v>133</v>
      </c>
      <c r="D32" s="83"/>
      <c r="E32" s="84"/>
      <c r="F32" s="82"/>
      <c r="G32" s="75">
        <f t="shared" si="8"/>
        <v>0</v>
      </c>
      <c r="H32" s="82"/>
      <c r="I32" s="40">
        <f t="shared" si="5"/>
        <v>0</v>
      </c>
      <c r="J32" s="40">
        <f t="shared" si="6"/>
        <v>0</v>
      </c>
      <c r="K32" s="208"/>
      <c r="L32" s="85"/>
      <c r="M32" s="2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1.25" customHeight="1" x14ac:dyDescent="0.3">
      <c r="A33" s="208"/>
      <c r="B33" s="210"/>
      <c r="C33" s="86" t="s">
        <v>135</v>
      </c>
      <c r="D33" s="83"/>
      <c r="E33" s="84"/>
      <c r="F33" s="82"/>
      <c r="G33" s="75">
        <f t="shared" si="8"/>
        <v>0</v>
      </c>
      <c r="H33" s="82"/>
      <c r="I33" s="40">
        <f t="shared" si="5"/>
        <v>0</v>
      </c>
      <c r="J33" s="40">
        <f t="shared" si="6"/>
        <v>0</v>
      </c>
      <c r="K33" s="208"/>
      <c r="L33" s="85"/>
      <c r="M33" s="29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1.25" customHeight="1" x14ac:dyDescent="0.3">
      <c r="A34" s="192"/>
      <c r="B34" s="211"/>
      <c r="C34" s="86" t="s">
        <v>135</v>
      </c>
      <c r="D34" s="83"/>
      <c r="E34" s="84"/>
      <c r="F34" s="82"/>
      <c r="G34" s="75">
        <f t="shared" si="8"/>
        <v>0</v>
      </c>
      <c r="H34" s="82"/>
      <c r="I34" s="40">
        <f t="shared" si="5"/>
        <v>0</v>
      </c>
      <c r="J34" s="40">
        <f t="shared" si="6"/>
        <v>0</v>
      </c>
      <c r="K34" s="192"/>
      <c r="L34" s="85"/>
      <c r="M34" s="29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1.25" customHeight="1" x14ac:dyDescent="0.3">
      <c r="A35" s="212" t="s">
        <v>139</v>
      </c>
      <c r="B35" s="209" t="s">
        <v>137</v>
      </c>
      <c r="C35" s="66" t="s">
        <v>78</v>
      </c>
      <c r="D35" s="35" t="s">
        <v>116</v>
      </c>
      <c r="E35" s="67"/>
      <c r="F35" s="68"/>
      <c r="G35" s="69">
        <f>E35*G36</f>
        <v>0</v>
      </c>
      <c r="H35" s="69">
        <f>E35*H36</f>
        <v>0</v>
      </c>
      <c r="I35" s="69">
        <f t="shared" si="5"/>
        <v>0</v>
      </c>
      <c r="J35" s="69">
        <f t="shared" si="6"/>
        <v>0</v>
      </c>
      <c r="K35" s="214"/>
      <c r="L35" s="70" t="s">
        <v>118</v>
      </c>
      <c r="M35" s="213"/>
      <c r="N35" s="199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1.25" customHeight="1" x14ac:dyDescent="0.3">
      <c r="A36" s="208"/>
      <c r="B36" s="210"/>
      <c r="C36" s="71" t="s">
        <v>120</v>
      </c>
      <c r="D36" s="72"/>
      <c r="E36" s="73"/>
      <c r="F36" s="74"/>
      <c r="G36" s="75">
        <f t="shared" ref="G36:H36" si="9">SUM(G37:G42)</f>
        <v>0</v>
      </c>
      <c r="H36" s="75">
        <f t="shared" si="9"/>
        <v>0</v>
      </c>
      <c r="I36" s="40">
        <f t="shared" si="5"/>
        <v>0</v>
      </c>
      <c r="J36" s="40">
        <f t="shared" si="6"/>
        <v>0</v>
      </c>
      <c r="K36" s="208"/>
      <c r="L36" s="76" t="s">
        <v>122</v>
      </c>
      <c r="M36" s="77"/>
      <c r="N36" s="3" t="s">
        <v>123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1.25" customHeight="1" x14ac:dyDescent="0.3">
      <c r="A37" s="208"/>
      <c r="B37" s="210"/>
      <c r="C37" s="78" t="s">
        <v>124</v>
      </c>
      <c r="D37" s="79" t="s">
        <v>123</v>
      </c>
      <c r="E37" s="80">
        <f>M36</f>
        <v>0</v>
      </c>
      <c r="F37" s="75">
        <f>IF(M35&gt;0,VLOOKUP(M35,'Dienpinigiai ir apgyvendinimas'!A$4:C$157,3,FALSE),0)</f>
        <v>0</v>
      </c>
      <c r="G37" s="75">
        <f>ROUND(E37*F37*M37,2)</f>
        <v>0</v>
      </c>
      <c r="H37" s="75"/>
      <c r="I37" s="40">
        <f t="shared" si="5"/>
        <v>0</v>
      </c>
      <c r="J37" s="40">
        <f t="shared" si="6"/>
        <v>0</v>
      </c>
      <c r="K37" s="208"/>
      <c r="L37" s="81" t="s">
        <v>126</v>
      </c>
      <c r="M37" s="77"/>
      <c r="N37" s="3" t="s">
        <v>127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1.25" customHeight="1" x14ac:dyDescent="0.3">
      <c r="A38" s="208"/>
      <c r="B38" s="210"/>
      <c r="C38" s="78" t="s">
        <v>128</v>
      </c>
      <c r="D38" s="79" t="s">
        <v>129</v>
      </c>
      <c r="E38" s="80">
        <f>IF(E37&gt;0,E37-1,0)</f>
        <v>0</v>
      </c>
      <c r="F38" s="75">
        <f>IF(M35&gt;0,VLOOKUP(M35,'Dienpinigiai ir apgyvendinimas'!A$4:C$157,2,FALSE),0)</f>
        <v>0</v>
      </c>
      <c r="G38" s="75">
        <f>ROUND(E38*F38*M37,2)</f>
        <v>0</v>
      </c>
      <c r="H38" s="82"/>
      <c r="I38" s="40">
        <f t="shared" si="5"/>
        <v>0</v>
      </c>
      <c r="J38" s="40">
        <f t="shared" si="6"/>
        <v>0</v>
      </c>
      <c r="K38" s="208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1.25" customHeight="1" x14ac:dyDescent="0.3">
      <c r="A39" s="208"/>
      <c r="B39" s="210"/>
      <c r="C39" s="78" t="s">
        <v>131</v>
      </c>
      <c r="D39" s="83"/>
      <c r="E39" s="84"/>
      <c r="F39" s="82"/>
      <c r="G39" s="75">
        <f t="shared" ref="G39:G42" si="10">ROUND(E39*F39,2)</f>
        <v>0</v>
      </c>
      <c r="H39" s="82"/>
      <c r="I39" s="40">
        <f t="shared" si="5"/>
        <v>0</v>
      </c>
      <c r="J39" s="40">
        <f t="shared" si="6"/>
        <v>0</v>
      </c>
      <c r="K39" s="208"/>
      <c r="L39" s="85"/>
      <c r="M39" s="29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1.25" customHeight="1" x14ac:dyDescent="0.3">
      <c r="A40" s="208"/>
      <c r="B40" s="210"/>
      <c r="C40" s="78" t="s">
        <v>133</v>
      </c>
      <c r="D40" s="83"/>
      <c r="E40" s="84"/>
      <c r="F40" s="82"/>
      <c r="G40" s="75">
        <f t="shared" si="10"/>
        <v>0</v>
      </c>
      <c r="H40" s="82"/>
      <c r="I40" s="40">
        <f t="shared" si="5"/>
        <v>0</v>
      </c>
      <c r="J40" s="40">
        <f t="shared" si="6"/>
        <v>0</v>
      </c>
      <c r="K40" s="208"/>
      <c r="L40" s="85"/>
      <c r="M40" s="2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1.25" customHeight="1" x14ac:dyDescent="0.3">
      <c r="A41" s="208"/>
      <c r="B41" s="210"/>
      <c r="C41" s="86" t="s">
        <v>135</v>
      </c>
      <c r="D41" s="83"/>
      <c r="E41" s="84"/>
      <c r="F41" s="82"/>
      <c r="G41" s="75">
        <f t="shared" si="10"/>
        <v>0</v>
      </c>
      <c r="H41" s="82"/>
      <c r="I41" s="40">
        <f t="shared" si="5"/>
        <v>0</v>
      </c>
      <c r="J41" s="40">
        <f t="shared" si="6"/>
        <v>0</v>
      </c>
      <c r="K41" s="208"/>
      <c r="L41" s="85"/>
      <c r="M41" s="2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1.25" customHeight="1" x14ac:dyDescent="0.3">
      <c r="A42" s="192"/>
      <c r="B42" s="211"/>
      <c r="C42" s="86" t="s">
        <v>135</v>
      </c>
      <c r="D42" s="83"/>
      <c r="E42" s="84"/>
      <c r="F42" s="82"/>
      <c r="G42" s="75">
        <f t="shared" si="10"/>
        <v>0</v>
      </c>
      <c r="H42" s="82"/>
      <c r="I42" s="40">
        <f t="shared" si="5"/>
        <v>0</v>
      </c>
      <c r="J42" s="40">
        <f t="shared" si="6"/>
        <v>0</v>
      </c>
      <c r="K42" s="192"/>
      <c r="L42" s="85"/>
      <c r="M42" s="2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1.25" customHeight="1" x14ac:dyDescent="0.3">
      <c r="A43" s="212" t="s">
        <v>148</v>
      </c>
      <c r="B43" s="209" t="s">
        <v>137</v>
      </c>
      <c r="C43" s="66" t="s">
        <v>78</v>
      </c>
      <c r="D43" s="35" t="s">
        <v>116</v>
      </c>
      <c r="E43" s="67"/>
      <c r="F43" s="68"/>
      <c r="G43" s="69">
        <f>E43*G44</f>
        <v>0</v>
      </c>
      <c r="H43" s="69">
        <f>E43*H44</f>
        <v>0</v>
      </c>
      <c r="I43" s="69">
        <f t="shared" si="5"/>
        <v>0</v>
      </c>
      <c r="J43" s="69">
        <f t="shared" si="6"/>
        <v>0</v>
      </c>
      <c r="K43" s="214"/>
      <c r="L43" s="70" t="s">
        <v>118</v>
      </c>
      <c r="M43" s="213"/>
      <c r="N43" s="199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1.25" customHeight="1" x14ac:dyDescent="0.3">
      <c r="A44" s="208"/>
      <c r="B44" s="210"/>
      <c r="C44" s="71" t="s">
        <v>120</v>
      </c>
      <c r="D44" s="72"/>
      <c r="E44" s="73"/>
      <c r="F44" s="74"/>
      <c r="G44" s="75">
        <f t="shared" ref="G44:H44" si="11">SUM(G45:G50)</f>
        <v>0</v>
      </c>
      <c r="H44" s="75">
        <f t="shared" si="11"/>
        <v>0</v>
      </c>
      <c r="I44" s="40">
        <f t="shared" si="5"/>
        <v>0</v>
      </c>
      <c r="J44" s="40">
        <f t="shared" si="6"/>
        <v>0</v>
      </c>
      <c r="K44" s="208"/>
      <c r="L44" s="76" t="s">
        <v>122</v>
      </c>
      <c r="M44" s="77"/>
      <c r="N44" s="3" t="s">
        <v>123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1.25" customHeight="1" x14ac:dyDescent="0.3">
      <c r="A45" s="208"/>
      <c r="B45" s="210"/>
      <c r="C45" s="78" t="s">
        <v>124</v>
      </c>
      <c r="D45" s="79" t="s">
        <v>123</v>
      </c>
      <c r="E45" s="80">
        <f>M44</f>
        <v>0</v>
      </c>
      <c r="F45" s="75">
        <f>IF(M43&gt;0,VLOOKUP(M43,'Dienpinigiai ir apgyvendinimas'!A$4:C$157,3,FALSE),0)</f>
        <v>0</v>
      </c>
      <c r="G45" s="75">
        <f>ROUND(E45*F45*M45,2)</f>
        <v>0</v>
      </c>
      <c r="H45" s="75"/>
      <c r="I45" s="40">
        <f t="shared" si="5"/>
        <v>0</v>
      </c>
      <c r="J45" s="40">
        <f t="shared" si="6"/>
        <v>0</v>
      </c>
      <c r="K45" s="208"/>
      <c r="L45" s="81" t="s">
        <v>126</v>
      </c>
      <c r="M45" s="77"/>
      <c r="N45" s="3" t="s">
        <v>127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1.25" customHeight="1" x14ac:dyDescent="0.3">
      <c r="A46" s="208"/>
      <c r="B46" s="210"/>
      <c r="C46" s="78" t="s">
        <v>128</v>
      </c>
      <c r="D46" s="79" t="s">
        <v>129</v>
      </c>
      <c r="E46" s="80">
        <f>IF(E45&gt;0,E45-1,0)</f>
        <v>0</v>
      </c>
      <c r="F46" s="75">
        <f>IF(M43&gt;0,VLOOKUP(M43,'Dienpinigiai ir apgyvendinimas'!A$4:C$157,2,FALSE),0)</f>
        <v>0</v>
      </c>
      <c r="G46" s="75">
        <f>ROUND(E46*F46*M45,2)</f>
        <v>0</v>
      </c>
      <c r="H46" s="82"/>
      <c r="I46" s="40">
        <f t="shared" si="5"/>
        <v>0</v>
      </c>
      <c r="J46" s="40">
        <f t="shared" si="6"/>
        <v>0</v>
      </c>
      <c r="K46" s="208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1.25" customHeight="1" x14ac:dyDescent="0.3">
      <c r="A47" s="208"/>
      <c r="B47" s="210"/>
      <c r="C47" s="78" t="s">
        <v>131</v>
      </c>
      <c r="D47" s="83"/>
      <c r="E47" s="84"/>
      <c r="F47" s="82"/>
      <c r="G47" s="75">
        <f t="shared" ref="G47:G50" si="12">ROUND(E47*F47,2)</f>
        <v>0</v>
      </c>
      <c r="H47" s="82"/>
      <c r="I47" s="40">
        <f t="shared" si="5"/>
        <v>0</v>
      </c>
      <c r="J47" s="40">
        <f t="shared" si="6"/>
        <v>0</v>
      </c>
      <c r="K47" s="208"/>
      <c r="L47" s="85"/>
      <c r="M47" s="2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1.25" customHeight="1" x14ac:dyDescent="0.3">
      <c r="A48" s="208"/>
      <c r="B48" s="210"/>
      <c r="C48" s="78" t="s">
        <v>133</v>
      </c>
      <c r="D48" s="83"/>
      <c r="E48" s="84"/>
      <c r="F48" s="82"/>
      <c r="G48" s="75">
        <f t="shared" si="12"/>
        <v>0</v>
      </c>
      <c r="H48" s="82"/>
      <c r="I48" s="40">
        <f t="shared" si="5"/>
        <v>0</v>
      </c>
      <c r="J48" s="40">
        <f t="shared" si="6"/>
        <v>0</v>
      </c>
      <c r="K48" s="208"/>
      <c r="L48" s="85"/>
      <c r="M48" s="2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1.25" customHeight="1" x14ac:dyDescent="0.3">
      <c r="A49" s="208"/>
      <c r="B49" s="210"/>
      <c r="C49" s="86" t="s">
        <v>135</v>
      </c>
      <c r="D49" s="83"/>
      <c r="E49" s="84"/>
      <c r="F49" s="82"/>
      <c r="G49" s="75">
        <f t="shared" si="12"/>
        <v>0</v>
      </c>
      <c r="H49" s="82"/>
      <c r="I49" s="40">
        <f t="shared" si="5"/>
        <v>0</v>
      </c>
      <c r="J49" s="40">
        <f t="shared" si="6"/>
        <v>0</v>
      </c>
      <c r="K49" s="208"/>
      <c r="L49" s="85"/>
      <c r="M49" s="2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1.25" customHeight="1" x14ac:dyDescent="0.3">
      <c r="A50" s="192"/>
      <c r="B50" s="211"/>
      <c r="C50" s="86" t="s">
        <v>135</v>
      </c>
      <c r="D50" s="83"/>
      <c r="E50" s="84"/>
      <c r="F50" s="82"/>
      <c r="G50" s="75">
        <f t="shared" si="12"/>
        <v>0</v>
      </c>
      <c r="H50" s="82"/>
      <c r="I50" s="40">
        <f t="shared" si="5"/>
        <v>0</v>
      </c>
      <c r="J50" s="40">
        <f t="shared" si="6"/>
        <v>0</v>
      </c>
      <c r="K50" s="192"/>
      <c r="L50" s="85"/>
      <c r="M50" s="2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1.25" customHeight="1" x14ac:dyDescent="0.3">
      <c r="A51" s="212" t="s">
        <v>158</v>
      </c>
      <c r="B51" s="209" t="s">
        <v>137</v>
      </c>
      <c r="C51" s="66" t="s">
        <v>78</v>
      </c>
      <c r="D51" s="35" t="s">
        <v>116</v>
      </c>
      <c r="E51" s="67"/>
      <c r="F51" s="68"/>
      <c r="G51" s="69">
        <f>E51*G52</f>
        <v>0</v>
      </c>
      <c r="H51" s="69">
        <f>E51*H52</f>
        <v>0</v>
      </c>
      <c r="I51" s="69">
        <f t="shared" si="5"/>
        <v>0</v>
      </c>
      <c r="J51" s="69">
        <f t="shared" si="6"/>
        <v>0</v>
      </c>
      <c r="K51" s="214"/>
      <c r="L51" s="70" t="s">
        <v>118</v>
      </c>
      <c r="M51" s="213"/>
      <c r="N51" s="199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1.25" customHeight="1" x14ac:dyDescent="0.3">
      <c r="A52" s="208"/>
      <c r="B52" s="210"/>
      <c r="C52" s="71" t="s">
        <v>120</v>
      </c>
      <c r="D52" s="72"/>
      <c r="E52" s="73"/>
      <c r="F52" s="74"/>
      <c r="G52" s="75">
        <f t="shared" ref="G52:H52" si="13">SUM(G53:G58)</f>
        <v>0</v>
      </c>
      <c r="H52" s="75">
        <f t="shared" si="13"/>
        <v>0</v>
      </c>
      <c r="I52" s="40">
        <f t="shared" si="5"/>
        <v>0</v>
      </c>
      <c r="J52" s="40">
        <f t="shared" si="6"/>
        <v>0</v>
      </c>
      <c r="K52" s="208"/>
      <c r="L52" s="76" t="s">
        <v>122</v>
      </c>
      <c r="M52" s="77"/>
      <c r="N52" s="3" t="s">
        <v>123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1.25" customHeight="1" x14ac:dyDescent="0.3">
      <c r="A53" s="208"/>
      <c r="B53" s="210"/>
      <c r="C53" s="78" t="s">
        <v>124</v>
      </c>
      <c r="D53" s="79" t="s">
        <v>123</v>
      </c>
      <c r="E53" s="80">
        <f>M52</f>
        <v>0</v>
      </c>
      <c r="F53" s="75">
        <f>IF(M51&gt;0,VLOOKUP(M51,'Dienpinigiai ir apgyvendinimas'!A$4:C$157,3,FALSE),0)</f>
        <v>0</v>
      </c>
      <c r="G53" s="75">
        <f>ROUND(E53*F53*M53,2)</f>
        <v>0</v>
      </c>
      <c r="H53" s="75"/>
      <c r="I53" s="40">
        <f t="shared" si="5"/>
        <v>0</v>
      </c>
      <c r="J53" s="40">
        <f t="shared" si="6"/>
        <v>0</v>
      </c>
      <c r="K53" s="208"/>
      <c r="L53" s="81" t="s">
        <v>126</v>
      </c>
      <c r="M53" s="77"/>
      <c r="N53" s="3" t="s">
        <v>127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1.25" customHeight="1" x14ac:dyDescent="0.3">
      <c r="A54" s="208"/>
      <c r="B54" s="210"/>
      <c r="C54" s="78" t="s">
        <v>128</v>
      </c>
      <c r="D54" s="79" t="s">
        <v>129</v>
      </c>
      <c r="E54" s="80">
        <f>IF(E53&gt;0,E53-1,0)</f>
        <v>0</v>
      </c>
      <c r="F54" s="75">
        <f>IF(M51&gt;0,VLOOKUP(M51,'Dienpinigiai ir apgyvendinimas'!A$4:C$157,2,FALSE),0)</f>
        <v>0</v>
      </c>
      <c r="G54" s="75">
        <f>ROUND(E54*F54*M53,2)</f>
        <v>0</v>
      </c>
      <c r="H54" s="82"/>
      <c r="I54" s="40">
        <f t="shared" si="5"/>
        <v>0</v>
      </c>
      <c r="J54" s="40">
        <f t="shared" si="6"/>
        <v>0</v>
      </c>
      <c r="K54" s="208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1.25" customHeight="1" x14ac:dyDescent="0.3">
      <c r="A55" s="208"/>
      <c r="B55" s="210"/>
      <c r="C55" s="78" t="s">
        <v>131</v>
      </c>
      <c r="D55" s="83"/>
      <c r="E55" s="84"/>
      <c r="F55" s="82"/>
      <c r="G55" s="75">
        <f t="shared" ref="G55:G58" si="14">ROUND(E55*F55,2)</f>
        <v>0</v>
      </c>
      <c r="H55" s="82"/>
      <c r="I55" s="40">
        <f t="shared" si="5"/>
        <v>0</v>
      </c>
      <c r="J55" s="40">
        <f t="shared" si="6"/>
        <v>0</v>
      </c>
      <c r="K55" s="208"/>
      <c r="L55" s="85"/>
      <c r="M55" s="2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1.25" customHeight="1" x14ac:dyDescent="0.3">
      <c r="A56" s="208"/>
      <c r="B56" s="210"/>
      <c r="C56" s="78" t="s">
        <v>133</v>
      </c>
      <c r="D56" s="83"/>
      <c r="E56" s="84"/>
      <c r="F56" s="82"/>
      <c r="G56" s="75">
        <f t="shared" si="14"/>
        <v>0</v>
      </c>
      <c r="H56" s="82"/>
      <c r="I56" s="40">
        <f t="shared" si="5"/>
        <v>0</v>
      </c>
      <c r="J56" s="40">
        <f t="shared" si="6"/>
        <v>0</v>
      </c>
      <c r="K56" s="208"/>
      <c r="L56" s="85"/>
      <c r="M56" s="2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1.25" customHeight="1" x14ac:dyDescent="0.3">
      <c r="A57" s="208"/>
      <c r="B57" s="210"/>
      <c r="C57" s="86" t="s">
        <v>135</v>
      </c>
      <c r="D57" s="83"/>
      <c r="E57" s="84"/>
      <c r="F57" s="82"/>
      <c r="G57" s="75">
        <f t="shared" si="14"/>
        <v>0</v>
      </c>
      <c r="H57" s="82"/>
      <c r="I57" s="40">
        <f t="shared" si="5"/>
        <v>0</v>
      </c>
      <c r="J57" s="40">
        <f t="shared" si="6"/>
        <v>0</v>
      </c>
      <c r="K57" s="208"/>
      <c r="L57" s="85"/>
      <c r="M57" s="2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1.25" customHeight="1" x14ac:dyDescent="0.3">
      <c r="A58" s="192"/>
      <c r="B58" s="211"/>
      <c r="C58" s="86" t="s">
        <v>135</v>
      </c>
      <c r="D58" s="83"/>
      <c r="E58" s="84"/>
      <c r="F58" s="82"/>
      <c r="G58" s="75">
        <f t="shared" si="14"/>
        <v>0</v>
      </c>
      <c r="H58" s="82"/>
      <c r="I58" s="40">
        <f t="shared" si="5"/>
        <v>0</v>
      </c>
      <c r="J58" s="40">
        <f t="shared" si="6"/>
        <v>0</v>
      </c>
      <c r="K58" s="192"/>
      <c r="L58" s="85"/>
      <c r="M58" s="2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1.25" customHeight="1" x14ac:dyDescent="0.3">
      <c r="A59" s="212" t="s">
        <v>169</v>
      </c>
      <c r="B59" s="209" t="s">
        <v>155</v>
      </c>
      <c r="C59" s="66" t="s">
        <v>78</v>
      </c>
      <c r="D59" s="35" t="s">
        <v>116</v>
      </c>
      <c r="E59" s="67"/>
      <c r="F59" s="68"/>
      <c r="G59" s="69">
        <f>E59*G60</f>
        <v>0</v>
      </c>
      <c r="H59" s="69">
        <f>E59*H60</f>
        <v>0</v>
      </c>
      <c r="I59" s="69">
        <f t="shared" si="5"/>
        <v>0</v>
      </c>
      <c r="J59" s="69">
        <f t="shared" si="6"/>
        <v>0</v>
      </c>
      <c r="K59" s="214"/>
      <c r="L59" s="70" t="s">
        <v>118</v>
      </c>
      <c r="M59" s="213"/>
      <c r="N59" s="199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1.25" customHeight="1" x14ac:dyDescent="0.3">
      <c r="A60" s="208"/>
      <c r="B60" s="210"/>
      <c r="C60" s="71" t="s">
        <v>120</v>
      </c>
      <c r="D60" s="72"/>
      <c r="E60" s="73"/>
      <c r="F60" s="74"/>
      <c r="G60" s="75">
        <f t="shared" ref="G60:H60" si="15">SUM(G61:G66)</f>
        <v>0</v>
      </c>
      <c r="H60" s="75">
        <f t="shared" si="15"/>
        <v>0</v>
      </c>
      <c r="I60" s="40">
        <f t="shared" si="5"/>
        <v>0</v>
      </c>
      <c r="J60" s="40">
        <f t="shared" si="6"/>
        <v>0</v>
      </c>
      <c r="K60" s="208"/>
      <c r="L60" s="76" t="s">
        <v>122</v>
      </c>
      <c r="M60" s="77"/>
      <c r="N60" s="3" t="s">
        <v>123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1.25" customHeight="1" x14ac:dyDescent="0.3">
      <c r="A61" s="208"/>
      <c r="B61" s="210"/>
      <c r="C61" s="78" t="s">
        <v>124</v>
      </c>
      <c r="D61" s="79" t="s">
        <v>123</v>
      </c>
      <c r="E61" s="80">
        <f>M60</f>
        <v>0</v>
      </c>
      <c r="F61" s="75">
        <f>IF(M59&gt;0,VLOOKUP(M59,'Dienpinigiai ir apgyvendinimas'!A$4:C$157,3,FALSE),0)</f>
        <v>0</v>
      </c>
      <c r="G61" s="75">
        <f>ROUND(E61*F61*M61,2)</f>
        <v>0</v>
      </c>
      <c r="H61" s="75"/>
      <c r="I61" s="40">
        <f t="shared" si="5"/>
        <v>0</v>
      </c>
      <c r="J61" s="40">
        <f t="shared" si="6"/>
        <v>0</v>
      </c>
      <c r="K61" s="208"/>
      <c r="L61" s="81" t="s">
        <v>126</v>
      </c>
      <c r="M61" s="77"/>
      <c r="N61" s="3" t="s">
        <v>127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1.25" customHeight="1" x14ac:dyDescent="0.3">
      <c r="A62" s="208"/>
      <c r="B62" s="210"/>
      <c r="C62" s="78" t="s">
        <v>128</v>
      </c>
      <c r="D62" s="79" t="s">
        <v>129</v>
      </c>
      <c r="E62" s="80">
        <f>IF(E61&gt;0,E61-1,0)</f>
        <v>0</v>
      </c>
      <c r="F62" s="75">
        <f>IF(M59&gt;0,VLOOKUP(M59,'Dienpinigiai ir apgyvendinimas'!A$4:C$157,2,FALSE),0)</f>
        <v>0</v>
      </c>
      <c r="G62" s="75">
        <f>ROUND(E62*F62*M61,2)</f>
        <v>0</v>
      </c>
      <c r="H62" s="82"/>
      <c r="I62" s="40">
        <f t="shared" si="5"/>
        <v>0</v>
      </c>
      <c r="J62" s="40">
        <f t="shared" si="6"/>
        <v>0</v>
      </c>
      <c r="K62" s="208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1.25" customHeight="1" x14ac:dyDescent="0.3">
      <c r="A63" s="208"/>
      <c r="B63" s="210"/>
      <c r="C63" s="78" t="s">
        <v>131</v>
      </c>
      <c r="D63" s="83"/>
      <c r="E63" s="84"/>
      <c r="F63" s="82"/>
      <c r="G63" s="75">
        <f t="shared" ref="G63:G66" si="16">ROUND(E63*F63,2)</f>
        <v>0</v>
      </c>
      <c r="H63" s="82"/>
      <c r="I63" s="40">
        <f t="shared" si="5"/>
        <v>0</v>
      </c>
      <c r="J63" s="40">
        <f t="shared" si="6"/>
        <v>0</v>
      </c>
      <c r="K63" s="208"/>
      <c r="L63" s="85"/>
      <c r="M63" s="2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1.25" customHeight="1" x14ac:dyDescent="0.3">
      <c r="A64" s="208"/>
      <c r="B64" s="210"/>
      <c r="C64" s="78" t="s">
        <v>133</v>
      </c>
      <c r="D64" s="83"/>
      <c r="E64" s="84"/>
      <c r="F64" s="82"/>
      <c r="G64" s="75">
        <f t="shared" si="16"/>
        <v>0</v>
      </c>
      <c r="H64" s="82"/>
      <c r="I64" s="40">
        <f t="shared" si="5"/>
        <v>0</v>
      </c>
      <c r="J64" s="40">
        <f t="shared" si="6"/>
        <v>0</v>
      </c>
      <c r="K64" s="208"/>
      <c r="L64" s="85"/>
      <c r="M64" s="2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1.25" customHeight="1" x14ac:dyDescent="0.3">
      <c r="A65" s="208"/>
      <c r="B65" s="210"/>
      <c r="C65" s="86" t="s">
        <v>135</v>
      </c>
      <c r="D65" s="83"/>
      <c r="E65" s="84"/>
      <c r="F65" s="82"/>
      <c r="G65" s="75">
        <f t="shared" si="16"/>
        <v>0</v>
      </c>
      <c r="H65" s="82"/>
      <c r="I65" s="40">
        <f t="shared" si="5"/>
        <v>0</v>
      </c>
      <c r="J65" s="40">
        <f t="shared" si="6"/>
        <v>0</v>
      </c>
      <c r="K65" s="208"/>
      <c r="L65" s="85"/>
      <c r="M65" s="2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1.25" customHeight="1" x14ac:dyDescent="0.3">
      <c r="A66" s="192"/>
      <c r="B66" s="211"/>
      <c r="C66" s="86" t="s">
        <v>135</v>
      </c>
      <c r="D66" s="83"/>
      <c r="E66" s="84"/>
      <c r="F66" s="82"/>
      <c r="G66" s="75">
        <f t="shared" si="16"/>
        <v>0</v>
      </c>
      <c r="H66" s="82"/>
      <c r="I66" s="40">
        <f t="shared" si="5"/>
        <v>0</v>
      </c>
      <c r="J66" s="40">
        <f t="shared" si="6"/>
        <v>0</v>
      </c>
      <c r="K66" s="192"/>
      <c r="L66" s="85"/>
      <c r="M66" s="2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1.25" customHeight="1" x14ac:dyDescent="0.3">
      <c r="A67" s="212" t="s">
        <v>181</v>
      </c>
      <c r="B67" s="209" t="s">
        <v>155</v>
      </c>
      <c r="C67" s="66" t="s">
        <v>78</v>
      </c>
      <c r="D67" s="35" t="s">
        <v>116</v>
      </c>
      <c r="E67" s="67"/>
      <c r="F67" s="68"/>
      <c r="G67" s="69">
        <f>E67*G68</f>
        <v>0</v>
      </c>
      <c r="H67" s="69">
        <f>E67*H68</f>
        <v>0</v>
      </c>
      <c r="I67" s="69">
        <f t="shared" si="5"/>
        <v>0</v>
      </c>
      <c r="J67" s="69">
        <f t="shared" si="6"/>
        <v>0</v>
      </c>
      <c r="K67" s="214"/>
      <c r="L67" s="70" t="s">
        <v>118</v>
      </c>
      <c r="M67" s="213"/>
      <c r="N67" s="199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1.25" customHeight="1" x14ac:dyDescent="0.3">
      <c r="A68" s="208"/>
      <c r="B68" s="210"/>
      <c r="C68" s="71" t="s">
        <v>120</v>
      </c>
      <c r="D68" s="72"/>
      <c r="E68" s="73"/>
      <c r="F68" s="74"/>
      <c r="G68" s="75">
        <f t="shared" ref="G68:H68" si="17">SUM(G69:G74)</f>
        <v>0</v>
      </c>
      <c r="H68" s="75">
        <f t="shared" si="17"/>
        <v>0</v>
      </c>
      <c r="I68" s="40">
        <f t="shared" si="5"/>
        <v>0</v>
      </c>
      <c r="J68" s="40">
        <f t="shared" si="6"/>
        <v>0</v>
      </c>
      <c r="K68" s="208"/>
      <c r="L68" s="76" t="s">
        <v>122</v>
      </c>
      <c r="M68" s="77"/>
      <c r="N68" s="3" t="s">
        <v>123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1.25" customHeight="1" x14ac:dyDescent="0.3">
      <c r="A69" s="208"/>
      <c r="B69" s="210"/>
      <c r="C69" s="78" t="s">
        <v>124</v>
      </c>
      <c r="D69" s="79" t="s">
        <v>123</v>
      </c>
      <c r="E69" s="80">
        <f>M68</f>
        <v>0</v>
      </c>
      <c r="F69" s="75">
        <f>IF(M67&gt;0,VLOOKUP(M67,'Dienpinigiai ir apgyvendinimas'!A$4:C$157,3,FALSE),0)</f>
        <v>0</v>
      </c>
      <c r="G69" s="75">
        <f>ROUND(E69*F69*M69,2)</f>
        <v>0</v>
      </c>
      <c r="H69" s="75"/>
      <c r="I69" s="40">
        <f t="shared" si="5"/>
        <v>0</v>
      </c>
      <c r="J69" s="40">
        <f t="shared" si="6"/>
        <v>0</v>
      </c>
      <c r="K69" s="208"/>
      <c r="L69" s="81" t="s">
        <v>126</v>
      </c>
      <c r="M69" s="77"/>
      <c r="N69" s="3" t="s">
        <v>127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1.25" customHeight="1" x14ac:dyDescent="0.3">
      <c r="A70" s="208"/>
      <c r="B70" s="210"/>
      <c r="C70" s="78" t="s">
        <v>128</v>
      </c>
      <c r="D70" s="79" t="s">
        <v>129</v>
      </c>
      <c r="E70" s="80">
        <f>IF(E69&gt;0,E69-1,0)</f>
        <v>0</v>
      </c>
      <c r="F70" s="75">
        <f>IF(M67&gt;0,VLOOKUP(M67,'Dienpinigiai ir apgyvendinimas'!A$4:C$157,2,FALSE),0)</f>
        <v>0</v>
      </c>
      <c r="G70" s="75">
        <f>ROUND(E70*F70*M69,2)</f>
        <v>0</v>
      </c>
      <c r="H70" s="82"/>
      <c r="I70" s="40">
        <f t="shared" si="5"/>
        <v>0</v>
      </c>
      <c r="J70" s="40">
        <f t="shared" si="6"/>
        <v>0</v>
      </c>
      <c r="K70" s="208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1.25" customHeight="1" x14ac:dyDescent="0.3">
      <c r="A71" s="208"/>
      <c r="B71" s="210"/>
      <c r="C71" s="78" t="s">
        <v>131</v>
      </c>
      <c r="D71" s="83"/>
      <c r="E71" s="84"/>
      <c r="F71" s="82"/>
      <c r="G71" s="75">
        <f t="shared" ref="G71:G74" si="18">ROUND(E71*F71,2)</f>
        <v>0</v>
      </c>
      <c r="H71" s="82"/>
      <c r="I71" s="40">
        <f t="shared" si="5"/>
        <v>0</v>
      </c>
      <c r="J71" s="40">
        <f t="shared" si="6"/>
        <v>0</v>
      </c>
      <c r="K71" s="208"/>
      <c r="L71" s="85"/>
      <c r="M71" s="2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1.25" customHeight="1" x14ac:dyDescent="0.3">
      <c r="A72" s="208"/>
      <c r="B72" s="210"/>
      <c r="C72" s="78" t="s">
        <v>133</v>
      </c>
      <c r="D72" s="83"/>
      <c r="E72" s="84"/>
      <c r="F72" s="82"/>
      <c r="G72" s="75">
        <f t="shared" si="18"/>
        <v>0</v>
      </c>
      <c r="H72" s="82"/>
      <c r="I72" s="40">
        <f t="shared" si="5"/>
        <v>0</v>
      </c>
      <c r="J72" s="40">
        <f t="shared" si="6"/>
        <v>0</v>
      </c>
      <c r="K72" s="208"/>
      <c r="L72" s="85"/>
      <c r="M72" s="2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1.25" customHeight="1" x14ac:dyDescent="0.3">
      <c r="A73" s="208"/>
      <c r="B73" s="210"/>
      <c r="C73" s="86" t="s">
        <v>135</v>
      </c>
      <c r="D73" s="83"/>
      <c r="E73" s="84"/>
      <c r="F73" s="82"/>
      <c r="G73" s="75">
        <f t="shared" si="18"/>
        <v>0</v>
      </c>
      <c r="H73" s="82"/>
      <c r="I73" s="40">
        <f t="shared" si="5"/>
        <v>0</v>
      </c>
      <c r="J73" s="40">
        <f t="shared" si="6"/>
        <v>0</v>
      </c>
      <c r="K73" s="208"/>
      <c r="L73" s="85"/>
      <c r="M73" s="2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1.25" customHeight="1" x14ac:dyDescent="0.3">
      <c r="A74" s="192"/>
      <c r="B74" s="211"/>
      <c r="C74" s="86" t="s">
        <v>135</v>
      </c>
      <c r="D74" s="83"/>
      <c r="E74" s="84"/>
      <c r="F74" s="82"/>
      <c r="G74" s="75">
        <f t="shared" si="18"/>
        <v>0</v>
      </c>
      <c r="H74" s="82"/>
      <c r="I74" s="40">
        <f t="shared" si="5"/>
        <v>0</v>
      </c>
      <c r="J74" s="40">
        <f t="shared" si="6"/>
        <v>0</v>
      </c>
      <c r="K74" s="192"/>
      <c r="L74" s="85"/>
      <c r="M74" s="2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1.25" customHeight="1" x14ac:dyDescent="0.3">
      <c r="A75" s="212" t="s">
        <v>195</v>
      </c>
      <c r="B75" s="209" t="s">
        <v>155</v>
      </c>
      <c r="C75" s="66" t="s">
        <v>78</v>
      </c>
      <c r="D75" s="35" t="s">
        <v>116</v>
      </c>
      <c r="E75" s="67"/>
      <c r="F75" s="68"/>
      <c r="G75" s="69">
        <f>E75*G76</f>
        <v>0</v>
      </c>
      <c r="H75" s="69">
        <f>E75*H76</f>
        <v>0</v>
      </c>
      <c r="I75" s="69">
        <f t="shared" si="5"/>
        <v>0</v>
      </c>
      <c r="J75" s="69">
        <f t="shared" si="6"/>
        <v>0</v>
      </c>
      <c r="K75" s="214"/>
      <c r="L75" s="70" t="s">
        <v>118</v>
      </c>
      <c r="M75" s="213"/>
      <c r="N75" s="199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1.25" customHeight="1" x14ac:dyDescent="0.3">
      <c r="A76" s="208"/>
      <c r="B76" s="210"/>
      <c r="C76" s="71" t="s">
        <v>120</v>
      </c>
      <c r="D76" s="72"/>
      <c r="E76" s="73"/>
      <c r="F76" s="74"/>
      <c r="G76" s="75">
        <f t="shared" ref="G76:H76" si="19">SUM(G77:G82)</f>
        <v>0</v>
      </c>
      <c r="H76" s="75">
        <f t="shared" si="19"/>
        <v>0</v>
      </c>
      <c r="I76" s="40">
        <f t="shared" si="5"/>
        <v>0</v>
      </c>
      <c r="J76" s="40">
        <f t="shared" si="6"/>
        <v>0</v>
      </c>
      <c r="K76" s="208"/>
      <c r="L76" s="76" t="s">
        <v>122</v>
      </c>
      <c r="M76" s="77"/>
      <c r="N76" s="3" t="s">
        <v>123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1.25" customHeight="1" x14ac:dyDescent="0.3">
      <c r="A77" s="208"/>
      <c r="B77" s="210"/>
      <c r="C77" s="78" t="s">
        <v>124</v>
      </c>
      <c r="D77" s="79" t="s">
        <v>123</v>
      </c>
      <c r="E77" s="80">
        <f>M76</f>
        <v>0</v>
      </c>
      <c r="F77" s="75">
        <f>IF(M75&gt;0,VLOOKUP(M75,'Dienpinigiai ir apgyvendinimas'!A$4:C$157,3,FALSE),0)</f>
        <v>0</v>
      </c>
      <c r="G77" s="75">
        <f>ROUND(E77*F77*M77,2)</f>
        <v>0</v>
      </c>
      <c r="H77" s="75"/>
      <c r="I77" s="40">
        <f t="shared" si="5"/>
        <v>0</v>
      </c>
      <c r="J77" s="40">
        <f t="shared" si="6"/>
        <v>0</v>
      </c>
      <c r="K77" s="208"/>
      <c r="L77" s="81" t="s">
        <v>126</v>
      </c>
      <c r="M77" s="77"/>
      <c r="N77" s="3" t="s">
        <v>127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1.25" customHeight="1" x14ac:dyDescent="0.3">
      <c r="A78" s="208"/>
      <c r="B78" s="210"/>
      <c r="C78" s="78" t="s">
        <v>128</v>
      </c>
      <c r="D78" s="79" t="s">
        <v>129</v>
      </c>
      <c r="E78" s="80">
        <f>IF(E77&gt;0,E77-1,0)</f>
        <v>0</v>
      </c>
      <c r="F78" s="75">
        <f>IF(M75&gt;0,VLOOKUP(M75,'Dienpinigiai ir apgyvendinimas'!A$4:C$157,2,FALSE),0)</f>
        <v>0</v>
      </c>
      <c r="G78" s="75">
        <f>ROUND(E78*F78*M77,2)</f>
        <v>0</v>
      </c>
      <c r="H78" s="82"/>
      <c r="I78" s="40">
        <f t="shared" si="5"/>
        <v>0</v>
      </c>
      <c r="J78" s="40">
        <f t="shared" si="6"/>
        <v>0</v>
      </c>
      <c r="K78" s="208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1.25" customHeight="1" x14ac:dyDescent="0.3">
      <c r="A79" s="208"/>
      <c r="B79" s="210"/>
      <c r="C79" s="78" t="s">
        <v>131</v>
      </c>
      <c r="D79" s="83"/>
      <c r="E79" s="84"/>
      <c r="F79" s="82"/>
      <c r="G79" s="75">
        <f t="shared" ref="G79:G82" si="20">ROUND(E79*F79,2)</f>
        <v>0</v>
      </c>
      <c r="H79" s="82"/>
      <c r="I79" s="40">
        <f t="shared" si="5"/>
        <v>0</v>
      </c>
      <c r="J79" s="40">
        <f t="shared" si="6"/>
        <v>0</v>
      </c>
      <c r="K79" s="208"/>
      <c r="L79" s="85"/>
      <c r="M79" s="2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1.25" customHeight="1" x14ac:dyDescent="0.3">
      <c r="A80" s="208"/>
      <c r="B80" s="210"/>
      <c r="C80" s="78" t="s">
        <v>133</v>
      </c>
      <c r="D80" s="83"/>
      <c r="E80" s="84"/>
      <c r="F80" s="82"/>
      <c r="G80" s="75">
        <f t="shared" si="20"/>
        <v>0</v>
      </c>
      <c r="H80" s="82"/>
      <c r="I80" s="40">
        <f t="shared" si="5"/>
        <v>0</v>
      </c>
      <c r="J80" s="40">
        <f t="shared" si="6"/>
        <v>0</v>
      </c>
      <c r="K80" s="208"/>
      <c r="L80" s="85"/>
      <c r="M80" s="2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1.25" customHeight="1" x14ac:dyDescent="0.3">
      <c r="A81" s="208"/>
      <c r="B81" s="210"/>
      <c r="C81" s="86" t="s">
        <v>135</v>
      </c>
      <c r="D81" s="83"/>
      <c r="E81" s="84"/>
      <c r="F81" s="82"/>
      <c r="G81" s="75">
        <f t="shared" si="20"/>
        <v>0</v>
      </c>
      <c r="H81" s="82"/>
      <c r="I81" s="40">
        <f t="shared" si="5"/>
        <v>0</v>
      </c>
      <c r="J81" s="40">
        <f t="shared" si="6"/>
        <v>0</v>
      </c>
      <c r="K81" s="208"/>
      <c r="L81" s="85"/>
      <c r="M81" s="2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1.25" customHeight="1" x14ac:dyDescent="0.3">
      <c r="A82" s="192"/>
      <c r="B82" s="211"/>
      <c r="C82" s="86" t="s">
        <v>135</v>
      </c>
      <c r="D82" s="83"/>
      <c r="E82" s="84"/>
      <c r="F82" s="82"/>
      <c r="G82" s="75">
        <f t="shared" si="20"/>
        <v>0</v>
      </c>
      <c r="H82" s="82"/>
      <c r="I82" s="40">
        <f t="shared" si="5"/>
        <v>0</v>
      </c>
      <c r="J82" s="40">
        <f t="shared" si="6"/>
        <v>0</v>
      </c>
      <c r="K82" s="192"/>
      <c r="L82" s="85"/>
      <c r="M82" s="2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1.25" customHeight="1" x14ac:dyDescent="0.3">
      <c r="A83" s="212" t="s">
        <v>211</v>
      </c>
      <c r="B83" s="209" t="s">
        <v>155</v>
      </c>
      <c r="C83" s="66" t="s">
        <v>78</v>
      </c>
      <c r="D83" s="35" t="s">
        <v>116</v>
      </c>
      <c r="E83" s="67"/>
      <c r="F83" s="68"/>
      <c r="G83" s="69">
        <f>E83*G84</f>
        <v>0</v>
      </c>
      <c r="H83" s="69">
        <f>E83*H84</f>
        <v>0</v>
      </c>
      <c r="I83" s="69">
        <f t="shared" si="5"/>
        <v>0</v>
      </c>
      <c r="J83" s="69">
        <f t="shared" si="6"/>
        <v>0</v>
      </c>
      <c r="K83" s="214"/>
      <c r="L83" s="70" t="s">
        <v>118</v>
      </c>
      <c r="M83" s="213"/>
      <c r="N83" s="199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1.25" customHeight="1" x14ac:dyDescent="0.3">
      <c r="A84" s="208"/>
      <c r="B84" s="210"/>
      <c r="C84" s="71" t="s">
        <v>120</v>
      </c>
      <c r="D84" s="72"/>
      <c r="E84" s="73"/>
      <c r="F84" s="74"/>
      <c r="G84" s="75">
        <f t="shared" ref="G84:H84" si="21">SUM(G85:G90)</f>
        <v>0</v>
      </c>
      <c r="H84" s="75">
        <f t="shared" si="21"/>
        <v>0</v>
      </c>
      <c r="I84" s="40">
        <f t="shared" si="5"/>
        <v>0</v>
      </c>
      <c r="J84" s="40">
        <f t="shared" si="6"/>
        <v>0</v>
      </c>
      <c r="K84" s="208"/>
      <c r="L84" s="76" t="s">
        <v>122</v>
      </c>
      <c r="M84" s="77"/>
      <c r="N84" s="3" t="s">
        <v>123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1.25" customHeight="1" x14ac:dyDescent="0.3">
      <c r="A85" s="208"/>
      <c r="B85" s="210"/>
      <c r="C85" s="78" t="s">
        <v>124</v>
      </c>
      <c r="D85" s="79" t="s">
        <v>123</v>
      </c>
      <c r="E85" s="80">
        <f>M84</f>
        <v>0</v>
      </c>
      <c r="F85" s="75">
        <f>IF(M83&gt;0,VLOOKUP(M83,'Dienpinigiai ir apgyvendinimas'!A$4:C$157,3,FALSE),0)</f>
        <v>0</v>
      </c>
      <c r="G85" s="75">
        <f>ROUND(E85*F85*M85,2)</f>
        <v>0</v>
      </c>
      <c r="H85" s="75"/>
      <c r="I85" s="40">
        <f t="shared" si="5"/>
        <v>0</v>
      </c>
      <c r="J85" s="40">
        <f t="shared" si="6"/>
        <v>0</v>
      </c>
      <c r="K85" s="208"/>
      <c r="L85" s="81" t="s">
        <v>126</v>
      </c>
      <c r="M85" s="77"/>
      <c r="N85" s="3" t="s">
        <v>127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1.25" customHeight="1" x14ac:dyDescent="0.3">
      <c r="A86" s="208"/>
      <c r="B86" s="210"/>
      <c r="C86" s="78" t="s">
        <v>128</v>
      </c>
      <c r="D86" s="79" t="s">
        <v>129</v>
      </c>
      <c r="E86" s="80">
        <f>IF(E85&gt;0,E85-1,0)</f>
        <v>0</v>
      </c>
      <c r="F86" s="75">
        <f>IF(M83&gt;0,VLOOKUP(M83,'Dienpinigiai ir apgyvendinimas'!A$4:C$157,2,FALSE),0)</f>
        <v>0</v>
      </c>
      <c r="G86" s="75">
        <f>ROUND(E86*F86*M85,2)</f>
        <v>0</v>
      </c>
      <c r="H86" s="82"/>
      <c r="I86" s="40">
        <f t="shared" si="5"/>
        <v>0</v>
      </c>
      <c r="J86" s="40">
        <f t="shared" si="6"/>
        <v>0</v>
      </c>
      <c r="K86" s="208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1.25" customHeight="1" x14ac:dyDescent="0.3">
      <c r="A87" s="208"/>
      <c r="B87" s="210"/>
      <c r="C87" s="78" t="s">
        <v>131</v>
      </c>
      <c r="D87" s="83"/>
      <c r="E87" s="84"/>
      <c r="F87" s="82"/>
      <c r="G87" s="75">
        <f t="shared" ref="G87:G90" si="22">ROUND(E87*F87,2)</f>
        <v>0</v>
      </c>
      <c r="H87" s="82"/>
      <c r="I87" s="40">
        <f t="shared" si="5"/>
        <v>0</v>
      </c>
      <c r="J87" s="40">
        <f t="shared" si="6"/>
        <v>0</v>
      </c>
      <c r="K87" s="208"/>
      <c r="L87" s="85"/>
      <c r="M87" s="2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1.25" customHeight="1" x14ac:dyDescent="0.3">
      <c r="A88" s="208"/>
      <c r="B88" s="210"/>
      <c r="C88" s="78" t="s">
        <v>133</v>
      </c>
      <c r="D88" s="83"/>
      <c r="E88" s="84"/>
      <c r="F88" s="82"/>
      <c r="G88" s="75">
        <f t="shared" si="22"/>
        <v>0</v>
      </c>
      <c r="H88" s="82"/>
      <c r="I88" s="40">
        <f t="shared" si="5"/>
        <v>0</v>
      </c>
      <c r="J88" s="40">
        <f t="shared" si="6"/>
        <v>0</v>
      </c>
      <c r="K88" s="208"/>
      <c r="L88" s="85"/>
      <c r="M88" s="2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1.25" customHeight="1" x14ac:dyDescent="0.3">
      <c r="A89" s="208"/>
      <c r="B89" s="210"/>
      <c r="C89" s="86" t="s">
        <v>135</v>
      </c>
      <c r="D89" s="83"/>
      <c r="E89" s="84"/>
      <c r="F89" s="82"/>
      <c r="G89" s="75">
        <f t="shared" si="22"/>
        <v>0</v>
      </c>
      <c r="H89" s="82"/>
      <c r="I89" s="40">
        <f t="shared" si="5"/>
        <v>0</v>
      </c>
      <c r="J89" s="40">
        <f t="shared" si="6"/>
        <v>0</v>
      </c>
      <c r="K89" s="208"/>
      <c r="L89" s="85"/>
      <c r="M89" s="2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1.25" customHeight="1" x14ac:dyDescent="0.3">
      <c r="A90" s="192"/>
      <c r="B90" s="211"/>
      <c r="C90" s="86" t="s">
        <v>135</v>
      </c>
      <c r="D90" s="83"/>
      <c r="E90" s="84"/>
      <c r="F90" s="82"/>
      <c r="G90" s="75">
        <f t="shared" si="22"/>
        <v>0</v>
      </c>
      <c r="H90" s="82"/>
      <c r="I90" s="40">
        <f t="shared" si="5"/>
        <v>0</v>
      </c>
      <c r="J90" s="40">
        <f t="shared" si="6"/>
        <v>0</v>
      </c>
      <c r="K90" s="192"/>
      <c r="L90" s="85"/>
      <c r="M90" s="29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1.25" customHeight="1" x14ac:dyDescent="0.3">
      <c r="A91" s="212" t="s">
        <v>228</v>
      </c>
      <c r="B91" s="209" t="s">
        <v>155</v>
      </c>
      <c r="C91" s="66" t="s">
        <v>78</v>
      </c>
      <c r="D91" s="35" t="s">
        <v>116</v>
      </c>
      <c r="E91" s="67"/>
      <c r="F91" s="68"/>
      <c r="G91" s="69">
        <f>E91*G92</f>
        <v>0</v>
      </c>
      <c r="H91" s="69">
        <f>E91*H92</f>
        <v>0</v>
      </c>
      <c r="I91" s="69">
        <f t="shared" si="5"/>
        <v>0</v>
      </c>
      <c r="J91" s="69">
        <f t="shared" si="6"/>
        <v>0</v>
      </c>
      <c r="K91" s="214"/>
      <c r="L91" s="70" t="s">
        <v>118</v>
      </c>
      <c r="M91" s="213"/>
      <c r="N91" s="199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1.25" customHeight="1" x14ac:dyDescent="0.3">
      <c r="A92" s="208"/>
      <c r="B92" s="210"/>
      <c r="C92" s="71" t="s">
        <v>120</v>
      </c>
      <c r="D92" s="72"/>
      <c r="E92" s="73"/>
      <c r="F92" s="74"/>
      <c r="G92" s="75">
        <f t="shared" ref="G92:H92" si="23">SUM(G93:G98)</f>
        <v>0</v>
      </c>
      <c r="H92" s="75">
        <f t="shared" si="23"/>
        <v>0</v>
      </c>
      <c r="I92" s="40">
        <f t="shared" si="5"/>
        <v>0</v>
      </c>
      <c r="J92" s="40">
        <f t="shared" si="6"/>
        <v>0</v>
      </c>
      <c r="K92" s="208"/>
      <c r="L92" s="76" t="s">
        <v>122</v>
      </c>
      <c r="M92" s="77"/>
      <c r="N92" s="3" t="s">
        <v>123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1.25" customHeight="1" x14ac:dyDescent="0.3">
      <c r="A93" s="208"/>
      <c r="B93" s="210"/>
      <c r="C93" s="78" t="s">
        <v>124</v>
      </c>
      <c r="D93" s="79" t="s">
        <v>123</v>
      </c>
      <c r="E93" s="80">
        <f>M92</f>
        <v>0</v>
      </c>
      <c r="F93" s="75">
        <f>IF(M91&gt;0,VLOOKUP(M91,'Dienpinigiai ir apgyvendinimas'!A$4:C$157,3,FALSE),0)</f>
        <v>0</v>
      </c>
      <c r="G93" s="75">
        <f>ROUND(E93*F93*M93,2)</f>
        <v>0</v>
      </c>
      <c r="H93" s="75"/>
      <c r="I93" s="40">
        <f t="shared" si="5"/>
        <v>0</v>
      </c>
      <c r="J93" s="40">
        <f t="shared" si="6"/>
        <v>0</v>
      </c>
      <c r="K93" s="208"/>
      <c r="L93" s="81" t="s">
        <v>126</v>
      </c>
      <c r="M93" s="77"/>
      <c r="N93" s="3" t="s">
        <v>127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1.25" customHeight="1" x14ac:dyDescent="0.3">
      <c r="A94" s="208"/>
      <c r="B94" s="210"/>
      <c r="C94" s="78" t="s">
        <v>128</v>
      </c>
      <c r="D94" s="79" t="s">
        <v>129</v>
      </c>
      <c r="E94" s="80">
        <f>IF(E93&gt;0,E93-1,0)</f>
        <v>0</v>
      </c>
      <c r="F94" s="75">
        <f>IF(M91&gt;0,VLOOKUP(M91,'Dienpinigiai ir apgyvendinimas'!A$4:C$157,2,FALSE),0)</f>
        <v>0</v>
      </c>
      <c r="G94" s="75">
        <f>ROUND(E94*F94*M93,2)</f>
        <v>0</v>
      </c>
      <c r="H94" s="82"/>
      <c r="I94" s="40">
        <f t="shared" si="5"/>
        <v>0</v>
      </c>
      <c r="J94" s="40">
        <f t="shared" si="6"/>
        <v>0</v>
      </c>
      <c r="K94" s="208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1.25" customHeight="1" x14ac:dyDescent="0.3">
      <c r="A95" s="208"/>
      <c r="B95" s="210"/>
      <c r="C95" s="78" t="s">
        <v>131</v>
      </c>
      <c r="D95" s="83"/>
      <c r="E95" s="84"/>
      <c r="F95" s="82"/>
      <c r="G95" s="75">
        <f t="shared" ref="G95:G98" si="24">ROUND(E95*F95,2)</f>
        <v>0</v>
      </c>
      <c r="H95" s="82"/>
      <c r="I95" s="40">
        <f t="shared" si="5"/>
        <v>0</v>
      </c>
      <c r="J95" s="40">
        <f t="shared" si="6"/>
        <v>0</v>
      </c>
      <c r="K95" s="208"/>
      <c r="L95" s="85"/>
      <c r="M95" s="29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1.25" customHeight="1" x14ac:dyDescent="0.3">
      <c r="A96" s="208"/>
      <c r="B96" s="210"/>
      <c r="C96" s="78" t="s">
        <v>133</v>
      </c>
      <c r="D96" s="83"/>
      <c r="E96" s="84"/>
      <c r="F96" s="82"/>
      <c r="G96" s="75">
        <f t="shared" si="24"/>
        <v>0</v>
      </c>
      <c r="H96" s="82"/>
      <c r="I96" s="40">
        <f t="shared" si="5"/>
        <v>0</v>
      </c>
      <c r="J96" s="40">
        <f t="shared" si="6"/>
        <v>0</v>
      </c>
      <c r="K96" s="208"/>
      <c r="L96" s="85"/>
      <c r="M96" s="29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1.25" customHeight="1" x14ac:dyDescent="0.3">
      <c r="A97" s="208"/>
      <c r="B97" s="210"/>
      <c r="C97" s="86" t="s">
        <v>135</v>
      </c>
      <c r="D97" s="83"/>
      <c r="E97" s="84"/>
      <c r="F97" s="82"/>
      <c r="G97" s="75">
        <f t="shared" si="24"/>
        <v>0</v>
      </c>
      <c r="H97" s="82"/>
      <c r="I97" s="40">
        <f t="shared" si="5"/>
        <v>0</v>
      </c>
      <c r="J97" s="40">
        <f t="shared" si="6"/>
        <v>0</v>
      </c>
      <c r="K97" s="208"/>
      <c r="L97" s="85"/>
      <c r="M97" s="29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1.25" customHeight="1" x14ac:dyDescent="0.3">
      <c r="A98" s="192"/>
      <c r="B98" s="211"/>
      <c r="C98" s="86" t="s">
        <v>135</v>
      </c>
      <c r="D98" s="83"/>
      <c r="E98" s="84"/>
      <c r="F98" s="82"/>
      <c r="G98" s="75">
        <f t="shared" si="24"/>
        <v>0</v>
      </c>
      <c r="H98" s="82"/>
      <c r="I98" s="40">
        <f t="shared" si="5"/>
        <v>0</v>
      </c>
      <c r="J98" s="40">
        <f t="shared" si="6"/>
        <v>0</v>
      </c>
      <c r="K98" s="192"/>
      <c r="L98" s="85"/>
      <c r="M98" s="29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1.25" customHeight="1" x14ac:dyDescent="0.3">
      <c r="A99" s="212" t="s">
        <v>243</v>
      </c>
      <c r="B99" s="209" t="s">
        <v>155</v>
      </c>
      <c r="C99" s="66" t="s">
        <v>78</v>
      </c>
      <c r="D99" s="35" t="s">
        <v>116</v>
      </c>
      <c r="E99" s="67"/>
      <c r="F99" s="68"/>
      <c r="G99" s="69">
        <f>E99*G100</f>
        <v>0</v>
      </c>
      <c r="H99" s="69">
        <f>E99*H100</f>
        <v>0</v>
      </c>
      <c r="I99" s="69">
        <f t="shared" si="5"/>
        <v>0</v>
      </c>
      <c r="J99" s="69">
        <f t="shared" si="6"/>
        <v>0</v>
      </c>
      <c r="K99" s="214"/>
      <c r="L99" s="70" t="s">
        <v>118</v>
      </c>
      <c r="M99" s="213"/>
      <c r="N99" s="199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1.25" customHeight="1" x14ac:dyDescent="0.3">
      <c r="A100" s="208"/>
      <c r="B100" s="210"/>
      <c r="C100" s="71" t="s">
        <v>120</v>
      </c>
      <c r="D100" s="72"/>
      <c r="E100" s="73"/>
      <c r="F100" s="74"/>
      <c r="G100" s="75">
        <f t="shared" ref="G100:H100" si="25">SUM(G101:G106)</f>
        <v>0</v>
      </c>
      <c r="H100" s="75">
        <f t="shared" si="25"/>
        <v>0</v>
      </c>
      <c r="I100" s="40">
        <f t="shared" si="5"/>
        <v>0</v>
      </c>
      <c r="J100" s="40">
        <f t="shared" si="6"/>
        <v>0</v>
      </c>
      <c r="K100" s="208"/>
      <c r="L100" s="76" t="s">
        <v>122</v>
      </c>
      <c r="M100" s="77"/>
      <c r="N100" s="3" t="s">
        <v>123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1.25" customHeight="1" x14ac:dyDescent="0.3">
      <c r="A101" s="208"/>
      <c r="B101" s="210"/>
      <c r="C101" s="78" t="s">
        <v>124</v>
      </c>
      <c r="D101" s="79" t="s">
        <v>123</v>
      </c>
      <c r="E101" s="80">
        <f>M100</f>
        <v>0</v>
      </c>
      <c r="F101" s="75">
        <f>IF(M99&gt;0,VLOOKUP(M99,'Dienpinigiai ir apgyvendinimas'!A$4:C$157,3,FALSE),0)</f>
        <v>0</v>
      </c>
      <c r="G101" s="75">
        <f>ROUND(E101*F101*M101,2)</f>
        <v>0</v>
      </c>
      <c r="H101" s="75"/>
      <c r="I101" s="40">
        <f t="shared" si="5"/>
        <v>0</v>
      </c>
      <c r="J101" s="40">
        <f t="shared" si="6"/>
        <v>0</v>
      </c>
      <c r="K101" s="208"/>
      <c r="L101" s="81" t="s">
        <v>126</v>
      </c>
      <c r="M101" s="77"/>
      <c r="N101" s="3" t="s">
        <v>127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1.25" customHeight="1" x14ac:dyDescent="0.3">
      <c r="A102" s="208"/>
      <c r="B102" s="210"/>
      <c r="C102" s="78" t="s">
        <v>128</v>
      </c>
      <c r="D102" s="79" t="s">
        <v>129</v>
      </c>
      <c r="E102" s="80">
        <f>IF(E101&gt;0,E101-1,0)</f>
        <v>0</v>
      </c>
      <c r="F102" s="75">
        <f>IF(M99&gt;0,VLOOKUP(M99,'Dienpinigiai ir apgyvendinimas'!A$4:C$157,2,FALSE),0)</f>
        <v>0</v>
      </c>
      <c r="G102" s="75">
        <f>ROUND(E102*F102*M101,2)</f>
        <v>0</v>
      </c>
      <c r="H102" s="82"/>
      <c r="I102" s="40">
        <f t="shared" si="5"/>
        <v>0</v>
      </c>
      <c r="J102" s="40">
        <f t="shared" si="6"/>
        <v>0</v>
      </c>
      <c r="K102" s="208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1.25" customHeight="1" x14ac:dyDescent="0.3">
      <c r="A103" s="208"/>
      <c r="B103" s="210"/>
      <c r="C103" s="78" t="s">
        <v>131</v>
      </c>
      <c r="D103" s="83"/>
      <c r="E103" s="84"/>
      <c r="F103" s="82"/>
      <c r="G103" s="75">
        <f t="shared" ref="G103:G106" si="26">ROUND(E103*F103,2)</f>
        <v>0</v>
      </c>
      <c r="H103" s="82"/>
      <c r="I103" s="40">
        <f t="shared" si="5"/>
        <v>0</v>
      </c>
      <c r="J103" s="40">
        <f t="shared" si="6"/>
        <v>0</v>
      </c>
      <c r="K103" s="208"/>
      <c r="L103" s="85"/>
      <c r="M103" s="29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1.25" customHeight="1" x14ac:dyDescent="0.3">
      <c r="A104" s="208"/>
      <c r="B104" s="210"/>
      <c r="C104" s="78" t="s">
        <v>133</v>
      </c>
      <c r="D104" s="83"/>
      <c r="E104" s="84"/>
      <c r="F104" s="82"/>
      <c r="G104" s="75">
        <f t="shared" si="26"/>
        <v>0</v>
      </c>
      <c r="H104" s="82"/>
      <c r="I104" s="40">
        <f t="shared" si="5"/>
        <v>0</v>
      </c>
      <c r="J104" s="40">
        <f t="shared" si="6"/>
        <v>0</v>
      </c>
      <c r="K104" s="208"/>
      <c r="L104" s="85"/>
      <c r="M104" s="29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1.25" customHeight="1" x14ac:dyDescent="0.3">
      <c r="A105" s="208"/>
      <c r="B105" s="210"/>
      <c r="C105" s="86" t="s">
        <v>135</v>
      </c>
      <c r="D105" s="83"/>
      <c r="E105" s="84"/>
      <c r="F105" s="82"/>
      <c r="G105" s="75">
        <f t="shared" si="26"/>
        <v>0</v>
      </c>
      <c r="H105" s="82"/>
      <c r="I105" s="40">
        <f t="shared" si="5"/>
        <v>0</v>
      </c>
      <c r="J105" s="40">
        <f t="shared" si="6"/>
        <v>0</v>
      </c>
      <c r="K105" s="208"/>
      <c r="L105" s="85"/>
      <c r="M105" s="29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1.25" customHeight="1" x14ac:dyDescent="0.3">
      <c r="A106" s="192"/>
      <c r="B106" s="211"/>
      <c r="C106" s="86" t="s">
        <v>135</v>
      </c>
      <c r="D106" s="83"/>
      <c r="E106" s="84"/>
      <c r="F106" s="82"/>
      <c r="G106" s="75">
        <f t="shared" si="26"/>
        <v>0</v>
      </c>
      <c r="H106" s="82"/>
      <c r="I106" s="40">
        <f t="shared" si="5"/>
        <v>0</v>
      </c>
      <c r="J106" s="40">
        <f t="shared" si="6"/>
        <v>0</v>
      </c>
      <c r="K106" s="192"/>
      <c r="L106" s="85"/>
      <c r="M106" s="29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1.25" customHeight="1" x14ac:dyDescent="0.3">
      <c r="A107" s="24" t="s">
        <v>252</v>
      </c>
      <c r="B107" s="217" t="s">
        <v>254</v>
      </c>
      <c r="C107" s="195"/>
      <c r="D107" s="195"/>
      <c r="E107" s="195"/>
      <c r="F107" s="199"/>
      <c r="G107" s="25">
        <f t="shared" ref="G107:J107" si="27">SUM(G108:G132)</f>
        <v>0</v>
      </c>
      <c r="H107" s="25">
        <f t="shared" si="27"/>
        <v>0</v>
      </c>
      <c r="I107" s="25">
        <f t="shared" si="27"/>
        <v>0</v>
      </c>
      <c r="J107" s="25">
        <f t="shared" si="27"/>
        <v>0</v>
      </c>
      <c r="K107" s="27"/>
      <c r="L107" s="104"/>
      <c r="M107" s="29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97.5" customHeight="1" x14ac:dyDescent="0.3">
      <c r="A108" s="31" t="s">
        <v>256</v>
      </c>
      <c r="B108" s="218"/>
      <c r="C108" s="199"/>
      <c r="D108" s="67"/>
      <c r="E108" s="105"/>
      <c r="F108" s="105"/>
      <c r="G108" s="40">
        <f t="shared" ref="G108:G132" si="28">ROUND(E108*F108,2)</f>
        <v>0</v>
      </c>
      <c r="H108" s="105"/>
      <c r="I108" s="40">
        <f t="shared" ref="I108:I132" si="29">ROUND((G108+H108)*$C$2,2)</f>
        <v>0</v>
      </c>
      <c r="J108" s="40">
        <f t="shared" ref="J108:J132" si="30">ROUND((G108+H108)*0.5,2)</f>
        <v>0</v>
      </c>
      <c r="K108" s="42"/>
      <c r="L108" s="106"/>
      <c r="M108" s="29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1.25" customHeight="1" x14ac:dyDescent="0.3">
      <c r="A109" s="31" t="s">
        <v>259</v>
      </c>
      <c r="B109" s="218"/>
      <c r="C109" s="199"/>
      <c r="D109" s="67"/>
      <c r="E109" s="105"/>
      <c r="F109" s="105"/>
      <c r="G109" s="40">
        <f t="shared" si="28"/>
        <v>0</v>
      </c>
      <c r="H109" s="105"/>
      <c r="I109" s="40">
        <f t="shared" si="29"/>
        <v>0</v>
      </c>
      <c r="J109" s="40">
        <f t="shared" si="30"/>
        <v>0</v>
      </c>
      <c r="K109" s="42"/>
      <c r="L109" s="106"/>
      <c r="M109" s="29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1.25" customHeight="1" x14ac:dyDescent="0.3">
      <c r="A110" s="31" t="s">
        <v>260</v>
      </c>
      <c r="B110" s="218"/>
      <c r="C110" s="199"/>
      <c r="D110" s="67"/>
      <c r="E110" s="105"/>
      <c r="F110" s="105"/>
      <c r="G110" s="40">
        <f t="shared" si="28"/>
        <v>0</v>
      </c>
      <c r="H110" s="105"/>
      <c r="I110" s="40">
        <f t="shared" si="29"/>
        <v>0</v>
      </c>
      <c r="J110" s="40">
        <f t="shared" si="30"/>
        <v>0</v>
      </c>
      <c r="K110" s="42"/>
      <c r="L110" s="106"/>
      <c r="M110" s="29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1.25" customHeight="1" x14ac:dyDescent="0.3">
      <c r="A111" s="31" t="s">
        <v>262</v>
      </c>
      <c r="B111" s="218"/>
      <c r="C111" s="199"/>
      <c r="D111" s="67"/>
      <c r="E111" s="105"/>
      <c r="F111" s="105"/>
      <c r="G111" s="40">
        <f t="shared" si="28"/>
        <v>0</v>
      </c>
      <c r="H111" s="105"/>
      <c r="I111" s="40">
        <f t="shared" si="29"/>
        <v>0</v>
      </c>
      <c r="J111" s="40">
        <f t="shared" si="30"/>
        <v>0</v>
      </c>
      <c r="K111" s="42"/>
      <c r="L111" s="106"/>
      <c r="M111" s="29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1.25" customHeight="1" x14ac:dyDescent="0.3">
      <c r="A112" s="31" t="s">
        <v>264</v>
      </c>
      <c r="B112" s="218"/>
      <c r="C112" s="199"/>
      <c r="D112" s="67"/>
      <c r="E112" s="105"/>
      <c r="F112" s="105"/>
      <c r="G112" s="40">
        <f t="shared" si="28"/>
        <v>0</v>
      </c>
      <c r="H112" s="105"/>
      <c r="I112" s="40">
        <f t="shared" si="29"/>
        <v>0</v>
      </c>
      <c r="J112" s="40">
        <f t="shared" si="30"/>
        <v>0</v>
      </c>
      <c r="K112" s="42"/>
      <c r="L112" s="106"/>
      <c r="M112" s="29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1.25" customHeight="1" x14ac:dyDescent="0.3">
      <c r="A113" s="31" t="s">
        <v>267</v>
      </c>
      <c r="B113" s="218"/>
      <c r="C113" s="199"/>
      <c r="D113" s="67"/>
      <c r="E113" s="105"/>
      <c r="F113" s="105"/>
      <c r="G113" s="40">
        <f t="shared" si="28"/>
        <v>0</v>
      </c>
      <c r="H113" s="105"/>
      <c r="I113" s="40">
        <f t="shared" si="29"/>
        <v>0</v>
      </c>
      <c r="J113" s="40">
        <f t="shared" si="30"/>
        <v>0</v>
      </c>
      <c r="K113" s="42"/>
      <c r="L113" s="106"/>
      <c r="M113" s="29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1.25" customHeight="1" x14ac:dyDescent="0.3">
      <c r="A114" s="31" t="s">
        <v>268</v>
      </c>
      <c r="B114" s="218"/>
      <c r="C114" s="199"/>
      <c r="D114" s="67"/>
      <c r="E114" s="105"/>
      <c r="F114" s="105"/>
      <c r="G114" s="40">
        <f t="shared" si="28"/>
        <v>0</v>
      </c>
      <c r="H114" s="105"/>
      <c r="I114" s="40">
        <f t="shared" si="29"/>
        <v>0</v>
      </c>
      <c r="J114" s="40">
        <f t="shared" si="30"/>
        <v>0</v>
      </c>
      <c r="K114" s="42"/>
      <c r="L114" s="106"/>
      <c r="M114" s="29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1.25" customHeight="1" x14ac:dyDescent="0.3">
      <c r="A115" s="31" t="s">
        <v>270</v>
      </c>
      <c r="B115" s="218"/>
      <c r="C115" s="199"/>
      <c r="D115" s="67"/>
      <c r="E115" s="105"/>
      <c r="F115" s="105"/>
      <c r="G115" s="40">
        <f t="shared" si="28"/>
        <v>0</v>
      </c>
      <c r="H115" s="105"/>
      <c r="I115" s="40">
        <f t="shared" si="29"/>
        <v>0</v>
      </c>
      <c r="J115" s="40">
        <f t="shared" si="30"/>
        <v>0</v>
      </c>
      <c r="K115" s="42"/>
      <c r="L115" s="106"/>
      <c r="M115" s="29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1.25" customHeight="1" x14ac:dyDescent="0.3">
      <c r="A116" s="31" t="s">
        <v>271</v>
      </c>
      <c r="B116" s="218"/>
      <c r="C116" s="199"/>
      <c r="D116" s="67"/>
      <c r="E116" s="105"/>
      <c r="F116" s="105"/>
      <c r="G116" s="40">
        <f t="shared" si="28"/>
        <v>0</v>
      </c>
      <c r="H116" s="105"/>
      <c r="I116" s="40">
        <f t="shared" si="29"/>
        <v>0</v>
      </c>
      <c r="J116" s="40">
        <f t="shared" si="30"/>
        <v>0</v>
      </c>
      <c r="K116" s="42"/>
      <c r="L116" s="106"/>
      <c r="M116" s="29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1.25" customHeight="1" x14ac:dyDescent="0.3">
      <c r="A117" s="31" t="s">
        <v>273</v>
      </c>
      <c r="B117" s="218"/>
      <c r="C117" s="199"/>
      <c r="D117" s="67"/>
      <c r="E117" s="105"/>
      <c r="F117" s="105"/>
      <c r="G117" s="40">
        <f t="shared" si="28"/>
        <v>0</v>
      </c>
      <c r="H117" s="105"/>
      <c r="I117" s="40">
        <f t="shared" si="29"/>
        <v>0</v>
      </c>
      <c r="J117" s="40">
        <f t="shared" si="30"/>
        <v>0</v>
      </c>
      <c r="K117" s="42"/>
      <c r="L117" s="106"/>
      <c r="M117" s="29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1.25" customHeight="1" x14ac:dyDescent="0.3">
      <c r="A118" s="31" t="s">
        <v>275</v>
      </c>
      <c r="B118" s="218"/>
      <c r="C118" s="199"/>
      <c r="D118" s="67"/>
      <c r="E118" s="105"/>
      <c r="F118" s="105"/>
      <c r="G118" s="40">
        <f t="shared" si="28"/>
        <v>0</v>
      </c>
      <c r="H118" s="105"/>
      <c r="I118" s="40">
        <f t="shared" si="29"/>
        <v>0</v>
      </c>
      <c r="J118" s="40">
        <f t="shared" si="30"/>
        <v>0</v>
      </c>
      <c r="K118" s="42"/>
      <c r="L118" s="106"/>
      <c r="M118" s="29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1.25" customHeight="1" x14ac:dyDescent="0.3">
      <c r="A119" s="31" t="s">
        <v>276</v>
      </c>
      <c r="B119" s="218"/>
      <c r="C119" s="199"/>
      <c r="D119" s="67"/>
      <c r="E119" s="105"/>
      <c r="F119" s="105"/>
      <c r="G119" s="40">
        <f t="shared" si="28"/>
        <v>0</v>
      </c>
      <c r="H119" s="105"/>
      <c r="I119" s="40">
        <f t="shared" si="29"/>
        <v>0</v>
      </c>
      <c r="J119" s="40">
        <f t="shared" si="30"/>
        <v>0</v>
      </c>
      <c r="K119" s="42"/>
      <c r="L119" s="106"/>
      <c r="M119" s="29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1.25" customHeight="1" x14ac:dyDescent="0.3">
      <c r="A120" s="31" t="s">
        <v>278</v>
      </c>
      <c r="B120" s="218"/>
      <c r="C120" s="199"/>
      <c r="D120" s="67"/>
      <c r="E120" s="105"/>
      <c r="F120" s="105"/>
      <c r="G120" s="40">
        <f t="shared" si="28"/>
        <v>0</v>
      </c>
      <c r="H120" s="105"/>
      <c r="I120" s="40">
        <f t="shared" si="29"/>
        <v>0</v>
      </c>
      <c r="J120" s="40">
        <f t="shared" si="30"/>
        <v>0</v>
      </c>
      <c r="K120" s="42"/>
      <c r="L120" s="106"/>
      <c r="M120" s="29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1.25" customHeight="1" x14ac:dyDescent="0.3">
      <c r="A121" s="31" t="s">
        <v>280</v>
      </c>
      <c r="B121" s="218"/>
      <c r="C121" s="199"/>
      <c r="D121" s="67"/>
      <c r="E121" s="105"/>
      <c r="F121" s="105"/>
      <c r="G121" s="40">
        <f t="shared" si="28"/>
        <v>0</v>
      </c>
      <c r="H121" s="105"/>
      <c r="I121" s="40">
        <f t="shared" si="29"/>
        <v>0</v>
      </c>
      <c r="J121" s="40">
        <f t="shared" si="30"/>
        <v>0</v>
      </c>
      <c r="K121" s="42"/>
      <c r="L121" s="106"/>
      <c r="M121" s="29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1.25" customHeight="1" x14ac:dyDescent="0.3">
      <c r="A122" s="31" t="s">
        <v>282</v>
      </c>
      <c r="B122" s="218"/>
      <c r="C122" s="199"/>
      <c r="D122" s="67"/>
      <c r="E122" s="105"/>
      <c r="F122" s="105"/>
      <c r="G122" s="40">
        <f t="shared" si="28"/>
        <v>0</v>
      </c>
      <c r="H122" s="105"/>
      <c r="I122" s="40">
        <f t="shared" si="29"/>
        <v>0</v>
      </c>
      <c r="J122" s="40">
        <f t="shared" si="30"/>
        <v>0</v>
      </c>
      <c r="K122" s="42"/>
      <c r="L122" s="106"/>
      <c r="M122" s="29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1.25" customHeight="1" x14ac:dyDescent="0.3">
      <c r="A123" s="31" t="s">
        <v>285</v>
      </c>
      <c r="B123" s="218"/>
      <c r="C123" s="199"/>
      <c r="D123" s="67"/>
      <c r="E123" s="105"/>
      <c r="F123" s="105"/>
      <c r="G123" s="40">
        <f t="shared" si="28"/>
        <v>0</v>
      </c>
      <c r="H123" s="105"/>
      <c r="I123" s="40">
        <f t="shared" si="29"/>
        <v>0</v>
      </c>
      <c r="J123" s="40">
        <f t="shared" si="30"/>
        <v>0</v>
      </c>
      <c r="K123" s="42"/>
      <c r="L123" s="106"/>
      <c r="M123" s="29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1.25" customHeight="1" x14ac:dyDescent="0.3">
      <c r="A124" s="31" t="s">
        <v>287</v>
      </c>
      <c r="B124" s="218"/>
      <c r="C124" s="199"/>
      <c r="D124" s="67"/>
      <c r="E124" s="105"/>
      <c r="F124" s="105"/>
      <c r="G124" s="40">
        <f t="shared" si="28"/>
        <v>0</v>
      </c>
      <c r="H124" s="105"/>
      <c r="I124" s="40">
        <f t="shared" si="29"/>
        <v>0</v>
      </c>
      <c r="J124" s="40">
        <f t="shared" si="30"/>
        <v>0</v>
      </c>
      <c r="K124" s="42"/>
      <c r="L124" s="106"/>
      <c r="M124" s="29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1.25" customHeight="1" x14ac:dyDescent="0.3">
      <c r="A125" s="31" t="s">
        <v>289</v>
      </c>
      <c r="B125" s="218"/>
      <c r="C125" s="199"/>
      <c r="D125" s="67"/>
      <c r="E125" s="105"/>
      <c r="F125" s="105"/>
      <c r="G125" s="40">
        <f t="shared" si="28"/>
        <v>0</v>
      </c>
      <c r="H125" s="105"/>
      <c r="I125" s="40">
        <f t="shared" si="29"/>
        <v>0</v>
      </c>
      <c r="J125" s="40">
        <f t="shared" si="30"/>
        <v>0</v>
      </c>
      <c r="K125" s="42"/>
      <c r="L125" s="106"/>
      <c r="M125" s="29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1.25" customHeight="1" x14ac:dyDescent="0.3">
      <c r="A126" s="31" t="s">
        <v>290</v>
      </c>
      <c r="B126" s="218"/>
      <c r="C126" s="199"/>
      <c r="D126" s="67"/>
      <c r="E126" s="105"/>
      <c r="F126" s="105"/>
      <c r="G126" s="40">
        <f t="shared" si="28"/>
        <v>0</v>
      </c>
      <c r="H126" s="105"/>
      <c r="I126" s="40">
        <f t="shared" si="29"/>
        <v>0</v>
      </c>
      <c r="J126" s="40">
        <f t="shared" si="30"/>
        <v>0</v>
      </c>
      <c r="K126" s="42"/>
      <c r="L126" s="106"/>
      <c r="M126" s="29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1.25" customHeight="1" x14ac:dyDescent="0.3">
      <c r="A127" s="31" t="s">
        <v>291</v>
      </c>
      <c r="B127" s="218"/>
      <c r="C127" s="199"/>
      <c r="D127" s="67"/>
      <c r="E127" s="105"/>
      <c r="F127" s="105"/>
      <c r="G127" s="40">
        <f t="shared" si="28"/>
        <v>0</v>
      </c>
      <c r="H127" s="105"/>
      <c r="I127" s="40">
        <f t="shared" si="29"/>
        <v>0</v>
      </c>
      <c r="J127" s="40">
        <f t="shared" si="30"/>
        <v>0</v>
      </c>
      <c r="K127" s="42"/>
      <c r="L127" s="106"/>
      <c r="M127" s="29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1.25" customHeight="1" x14ac:dyDescent="0.3">
      <c r="A128" s="31" t="s">
        <v>292</v>
      </c>
      <c r="B128" s="218"/>
      <c r="C128" s="199"/>
      <c r="D128" s="67"/>
      <c r="E128" s="105"/>
      <c r="F128" s="105"/>
      <c r="G128" s="40">
        <f t="shared" si="28"/>
        <v>0</v>
      </c>
      <c r="H128" s="105"/>
      <c r="I128" s="40">
        <f t="shared" si="29"/>
        <v>0</v>
      </c>
      <c r="J128" s="40">
        <f t="shared" si="30"/>
        <v>0</v>
      </c>
      <c r="K128" s="42"/>
      <c r="L128" s="106"/>
      <c r="M128" s="29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1.25" customHeight="1" x14ac:dyDescent="0.3">
      <c r="A129" s="31" t="s">
        <v>293</v>
      </c>
      <c r="B129" s="218"/>
      <c r="C129" s="199"/>
      <c r="D129" s="67"/>
      <c r="E129" s="105"/>
      <c r="F129" s="105"/>
      <c r="G129" s="40">
        <f t="shared" si="28"/>
        <v>0</v>
      </c>
      <c r="H129" s="105"/>
      <c r="I129" s="40">
        <f t="shared" si="29"/>
        <v>0</v>
      </c>
      <c r="J129" s="40">
        <f t="shared" si="30"/>
        <v>0</v>
      </c>
      <c r="K129" s="42"/>
      <c r="L129" s="106"/>
      <c r="M129" s="29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1.25" customHeight="1" x14ac:dyDescent="0.3">
      <c r="A130" s="31" t="s">
        <v>294</v>
      </c>
      <c r="B130" s="218"/>
      <c r="C130" s="199"/>
      <c r="D130" s="67"/>
      <c r="E130" s="105"/>
      <c r="F130" s="105"/>
      <c r="G130" s="40">
        <f t="shared" si="28"/>
        <v>0</v>
      </c>
      <c r="H130" s="105"/>
      <c r="I130" s="40">
        <f t="shared" si="29"/>
        <v>0</v>
      </c>
      <c r="J130" s="40">
        <f t="shared" si="30"/>
        <v>0</v>
      </c>
      <c r="K130" s="42"/>
      <c r="L130" s="106"/>
      <c r="M130" s="29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1.25" customHeight="1" x14ac:dyDescent="0.3">
      <c r="A131" s="31" t="s">
        <v>295</v>
      </c>
      <c r="B131" s="218"/>
      <c r="C131" s="199"/>
      <c r="D131" s="67"/>
      <c r="E131" s="105"/>
      <c r="F131" s="105"/>
      <c r="G131" s="40">
        <f t="shared" si="28"/>
        <v>0</v>
      </c>
      <c r="H131" s="105"/>
      <c r="I131" s="40">
        <f t="shared" si="29"/>
        <v>0</v>
      </c>
      <c r="J131" s="40">
        <f t="shared" si="30"/>
        <v>0</v>
      </c>
      <c r="K131" s="42"/>
      <c r="L131" s="106"/>
      <c r="M131" s="29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1.25" customHeight="1" x14ac:dyDescent="0.3">
      <c r="A132" s="31" t="s">
        <v>296</v>
      </c>
      <c r="B132" s="218"/>
      <c r="C132" s="199"/>
      <c r="D132" s="67"/>
      <c r="E132" s="105"/>
      <c r="F132" s="105"/>
      <c r="G132" s="40">
        <f t="shared" si="28"/>
        <v>0</v>
      </c>
      <c r="H132" s="105"/>
      <c r="I132" s="40">
        <f t="shared" si="29"/>
        <v>0</v>
      </c>
      <c r="J132" s="40">
        <f t="shared" si="30"/>
        <v>0</v>
      </c>
      <c r="K132" s="42"/>
      <c r="L132" s="106"/>
      <c r="M132" s="29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1.25" customHeight="1" x14ac:dyDescent="0.3">
      <c r="A133" s="219" t="s">
        <v>336</v>
      </c>
      <c r="B133" s="195"/>
      <c r="C133" s="195"/>
      <c r="D133" s="195"/>
      <c r="E133" s="195"/>
      <c r="F133" s="199"/>
      <c r="G133" s="108">
        <f t="shared" ref="G133:J133" si="31">G5++G26+G107</f>
        <v>0</v>
      </c>
      <c r="H133" s="108">
        <f t="shared" si="31"/>
        <v>0</v>
      </c>
      <c r="I133" s="108">
        <f t="shared" si="31"/>
        <v>0</v>
      </c>
      <c r="J133" s="108">
        <f t="shared" si="31"/>
        <v>0</v>
      </c>
      <c r="K133" s="109"/>
      <c r="L133" s="110"/>
      <c r="M133" s="29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5.25" customHeight="1" x14ac:dyDescent="0.3">
      <c r="A134" s="111"/>
      <c r="B134" s="220"/>
      <c r="C134" s="203"/>
      <c r="D134" s="221" t="s">
        <v>298</v>
      </c>
      <c r="E134" s="202"/>
      <c r="F134" s="203"/>
      <c r="G134" s="112"/>
      <c r="H134" s="112"/>
      <c r="I134" s="112"/>
      <c r="J134" s="109"/>
      <c r="K134" s="109"/>
      <c r="L134" s="65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1.25" customHeight="1" x14ac:dyDescent="0.3">
      <c r="A135" s="113" t="s">
        <v>299</v>
      </c>
      <c r="B135" s="222" t="s">
        <v>337</v>
      </c>
      <c r="C135" s="196"/>
      <c r="D135" s="223">
        <f>Suvestinė!C37</f>
        <v>0</v>
      </c>
      <c r="E135" s="195"/>
      <c r="F135" s="199"/>
      <c r="G135" s="108">
        <f>ROUNDDOWN(G133*D135,2)</f>
        <v>0</v>
      </c>
      <c r="H135" s="108">
        <f>ROUNDDOWN(H133*D135,2)</f>
        <v>0</v>
      </c>
      <c r="I135" s="108">
        <f>ROUND((G135+H135)*$C$2,2)</f>
        <v>0</v>
      </c>
      <c r="J135" s="108">
        <f>ROUND((G135+H135)*0.5,2)</f>
        <v>0</v>
      </c>
      <c r="K135" s="114"/>
      <c r="L135" s="65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1.25" customHeight="1" x14ac:dyDescent="0.3">
      <c r="A136" s="115"/>
      <c r="B136" s="116"/>
      <c r="C136" s="116"/>
      <c r="D136" s="117"/>
      <c r="E136" s="118"/>
      <c r="F136" s="118"/>
      <c r="G136" s="119"/>
      <c r="H136" s="119"/>
      <c r="I136" s="119"/>
      <c r="J136" s="109"/>
      <c r="K136" s="109"/>
      <c r="L136" s="6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5.25" customHeight="1" x14ac:dyDescent="0.3">
      <c r="A137" s="194" t="s">
        <v>301</v>
      </c>
      <c r="B137" s="195"/>
      <c r="C137" s="195"/>
      <c r="D137" s="195"/>
      <c r="E137" s="195"/>
      <c r="F137" s="199"/>
      <c r="G137" s="47">
        <f t="shared" ref="G137:J137" si="32">G133+G135</f>
        <v>0</v>
      </c>
      <c r="H137" s="47">
        <f t="shared" si="32"/>
        <v>0</v>
      </c>
      <c r="I137" s="47">
        <f t="shared" si="32"/>
        <v>0</v>
      </c>
      <c r="J137" s="47">
        <f t="shared" si="32"/>
        <v>0</v>
      </c>
      <c r="K137" s="109"/>
      <c r="L137" s="28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1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10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1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1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1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1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1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1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1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1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1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1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1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1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1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1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1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1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1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1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1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1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1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1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1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1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1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1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1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1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1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1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1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1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1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1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1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1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1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1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1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1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1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1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1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1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1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1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1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1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1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1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1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1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1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1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1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1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1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1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1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1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1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1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1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1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1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1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1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1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1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1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1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1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1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1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1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1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1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1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1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1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1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1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1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1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1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1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1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1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1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1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1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1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1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1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1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1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1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1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1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1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1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1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1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1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1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1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1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1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1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1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1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1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1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1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1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1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1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1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1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1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1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1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1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1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1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1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1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1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1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1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1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1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1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1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1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1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1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1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1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1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1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1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1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1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1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1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1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1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1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1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1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1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1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1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1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1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1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1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1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1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1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1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1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1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1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1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1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1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1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1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1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1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1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1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1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1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1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1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1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1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1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1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1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1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1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1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1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1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1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1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1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1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1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1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1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1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1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1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1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1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1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1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1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1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1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1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1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1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1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1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1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1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1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1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1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1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1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1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1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1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1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1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1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1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1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1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1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1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1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1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1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1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1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1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1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1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1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1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1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1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1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1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1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1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1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1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1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1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1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1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1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1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1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1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1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1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1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1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1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1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1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1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1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1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1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1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1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1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1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1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1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1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1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1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1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1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1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1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1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1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1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1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1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1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1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1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1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1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1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1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1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1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1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1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1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1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1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1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1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1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1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1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1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1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1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1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1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1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1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1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1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1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1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1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1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1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1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1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1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1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1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1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1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1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1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1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1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1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1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1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1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1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1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1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1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1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1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1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1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1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1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1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1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1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1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1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1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1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1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1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1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1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1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1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1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1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1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1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1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1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1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1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1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1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1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1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1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1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1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1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1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1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1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1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1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1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1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1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1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1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1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1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1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1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1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1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1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1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1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1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1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1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1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1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1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1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1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1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1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1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1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1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1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1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1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1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1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1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1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1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1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1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1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1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1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1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1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1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1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1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1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1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1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1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1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1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1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1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1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1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1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1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1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1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1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1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1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1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1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1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1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1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1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1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1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1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1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1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1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1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1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1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1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1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1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1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1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1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1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1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1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1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1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1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1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1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1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1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1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1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1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1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1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1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1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1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1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1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1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1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1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1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1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1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1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1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1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1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1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1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1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1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1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1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1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1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1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1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1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1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1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1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1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1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1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1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1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1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1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1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1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1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1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1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1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1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1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1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1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1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1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1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1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1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1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1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1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1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1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1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1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1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1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1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1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1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1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1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1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1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1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1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1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1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1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1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1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1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1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1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1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1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1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1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1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1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1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1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1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1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1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1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1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1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1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1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1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1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1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1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1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1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1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1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1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1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1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1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1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1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1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1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1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1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1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1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1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1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1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1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1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1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1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1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1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1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1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1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1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1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1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1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1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1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1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1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1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1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1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1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1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1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1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1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1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1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1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1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1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1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1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1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1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1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1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1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1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1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1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1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1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1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1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1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1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1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1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1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1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1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1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1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1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1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1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1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1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1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1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1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1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1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1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1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1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1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1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1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1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1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1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1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1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1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1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1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1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1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1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1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1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1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1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1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1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1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1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1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1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1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1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1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1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1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1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1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1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1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1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1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1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1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1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1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1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1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1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1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1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1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1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1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1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1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1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1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1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1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1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1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1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1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1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1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1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1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1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1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1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1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1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1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1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1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1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1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1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1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1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1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1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1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1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1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1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1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1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1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1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1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1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1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1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1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1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1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1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1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1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1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1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1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1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1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1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1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1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1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1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1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1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1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1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1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1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1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1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1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1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1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1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1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1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1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1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1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1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1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1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1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1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1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1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1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1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1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1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1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1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1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1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1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1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1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1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1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1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1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1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1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1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1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1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1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1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1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1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1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1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1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1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1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1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1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1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1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1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1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1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1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1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1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1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1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1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1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1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1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1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1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1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1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1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1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1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1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1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1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1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1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1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1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1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1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1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1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1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1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1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1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1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1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1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1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1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1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1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1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1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1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1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pYM6d8K20bQj5GKmIlEJLB4scKNUJRPmsC93j+U/wrVa/5jy7gm7HyQGVHJaV5r9ARNYllD0xrJo3mAFqJ0Wlw==" saltValue="yQO4vYmJeATLUVk65+XPWw==" spinCount="100000" sheet="1" objects="1" scenarios="1" formatColumns="0" formatRows="0" insertRows="0"/>
  <protectedRanges>
    <protectedRange sqref="B108:F132 H108:H132 K108:L132" name="Diapazonas5"/>
    <protectedRange sqref="M27:N29 L31:L34 M35:N37 L39:L42 M43:N45 L47:L50 M51:N53 L55:L58 M59:N61 L63:L66 M67:N69 L71:L74 M75:N77 L79:L82 M83:N85 L87:L90 M91:N93 L95:L98 M99:N101 L103:L106" name="Diapazonas4"/>
    <protectedRange sqref="H30:H34 H38:H42 H46:H50 H54:H58 H62:H66 H70:H74 H78:H82 H86:H90 H94:H98 H102:H106 K27:K106" name="Diapazonas3"/>
    <protectedRange sqref="E27 D31:F34 E35 C33:C34 D39:F42 E43 C41:C42 D47:F50 E51 C49:C50 D55:F58 E59 C57:C58 D63:F66 E67 C65:C66 D71:F74 E75 C73:C74 D79:F82 E83 C81:C82 D87:F90 E91 C89:C90 D95:F98 E99 C97:C98 D103:F106 C105:C106" name="Diapazonas2"/>
    <protectedRange sqref="C2 B6:B25 K6:K25 B27:B106" name="Diapazonas1"/>
  </protectedRanges>
  <mergeCells count="78">
    <mergeCell ref="K67:K74"/>
    <mergeCell ref="M67:N67"/>
    <mergeCell ref="L6:L9"/>
    <mergeCell ref="K27:K34"/>
    <mergeCell ref="M27:N27"/>
    <mergeCell ref="K35:K42"/>
    <mergeCell ref="M35:N35"/>
    <mergeCell ref="K75:K82"/>
    <mergeCell ref="M75:N75"/>
    <mergeCell ref="M83:N83"/>
    <mergeCell ref="B109:C109"/>
    <mergeCell ref="B110:C110"/>
    <mergeCell ref="K83:K90"/>
    <mergeCell ref="K91:K98"/>
    <mergeCell ref="K99:K106"/>
    <mergeCell ref="M91:N91"/>
    <mergeCell ref="M99:N99"/>
    <mergeCell ref="B107:F107"/>
    <mergeCell ref="B108:C108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D135:F135"/>
    <mergeCell ref="A137:F137"/>
    <mergeCell ref="B130:C130"/>
    <mergeCell ref="B131:C131"/>
    <mergeCell ref="B132:C132"/>
    <mergeCell ref="A133:F133"/>
    <mergeCell ref="B134:C134"/>
    <mergeCell ref="D134:F134"/>
    <mergeCell ref="B135:C135"/>
    <mergeCell ref="A1:B1"/>
    <mergeCell ref="C1:F1"/>
    <mergeCell ref="B4:C4"/>
    <mergeCell ref="B5:F5"/>
    <mergeCell ref="B26:F26"/>
    <mergeCell ref="A27:A34"/>
    <mergeCell ref="B27:B34"/>
    <mergeCell ref="M43:N43"/>
    <mergeCell ref="M51:N51"/>
    <mergeCell ref="A59:A66"/>
    <mergeCell ref="A35:A42"/>
    <mergeCell ref="B35:B42"/>
    <mergeCell ref="A43:A50"/>
    <mergeCell ref="B43:B50"/>
    <mergeCell ref="A51:A58"/>
    <mergeCell ref="B51:B58"/>
    <mergeCell ref="B59:B66"/>
    <mergeCell ref="K43:K50"/>
    <mergeCell ref="K51:K58"/>
    <mergeCell ref="K59:K66"/>
    <mergeCell ref="M59:N59"/>
    <mergeCell ref="A67:A74"/>
    <mergeCell ref="A75:A82"/>
    <mergeCell ref="A83:A90"/>
    <mergeCell ref="A91:A98"/>
    <mergeCell ref="A99:A106"/>
    <mergeCell ref="B67:B74"/>
    <mergeCell ref="B75:B82"/>
    <mergeCell ref="B83:B90"/>
    <mergeCell ref="B91:B98"/>
    <mergeCell ref="B99:B106"/>
  </mergeCells>
  <dataValidations count="4">
    <dataValidation type="decimal" allowBlank="1" showErrorMessage="1" sqref="C2" xr:uid="{00000000-0002-0000-0800-000000000000}">
      <formula1>0</formula1>
      <formula2>0.36</formula2>
    </dataValidation>
    <dataValidation type="list" allowBlank="1" showErrorMessage="1" sqref="B6:B25" xr:uid="{00000000-0002-0000-0800-000001000000}">
      <formula1>Partneris6</formula1>
    </dataValidation>
    <dataValidation type="decimal" operator="lessThanOrEqual" allowBlank="1" showInputMessage="1" showErrorMessage="1" prompt="Įvesta reikšmė neturi viršyti 7,00 proc." sqref="D136:F136" xr:uid="{00000000-0002-0000-0800-000002000000}">
      <formula1>7</formula1>
    </dataValidation>
    <dataValidation type="list" allowBlank="1" showErrorMessage="1" sqref="M1" xr:uid="{00000000-0002-0000-0800-000003000000}">
      <formula1>"Taikomieji (pramoniniai) moksliniai tyrimai,Eksperimentinė plėtra (bandomoji taikomoji veikla)"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800-000004000000}">
          <x14:formula1>
            <xm:f>'Dienpinigiai ir apgyvendinimas'!$A$4:$A$157</xm:f>
          </x14:formula1>
          <xm:sqref>M27 M35 M43 M51 M59 M67 M75 M83 M91 M99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</sheetPr>
  <dimension ref="A1:Z1000"/>
  <sheetViews>
    <sheetView zoomScale="85" zoomScaleNormal="85" workbookViewId="0">
      <pane ySplit="4" topLeftCell="A5" activePane="bottomLeft" state="frozen"/>
      <selection pane="bottomLeft" activeCell="C8" sqref="C8"/>
    </sheetView>
  </sheetViews>
  <sheetFormatPr defaultColWidth="14.44140625" defaultRowHeight="15" customHeight="1" x14ac:dyDescent="0.3"/>
  <cols>
    <col min="1" max="1" width="5.6640625" customWidth="1"/>
    <col min="2" max="2" width="26.109375" customWidth="1"/>
    <col min="3" max="3" width="36.88671875" customWidth="1"/>
    <col min="4" max="4" width="13.5546875" customWidth="1"/>
    <col min="5" max="5" width="10.6640625" customWidth="1"/>
    <col min="6" max="6" width="12.5546875" customWidth="1"/>
    <col min="7" max="7" width="19.33203125" customWidth="1"/>
    <col min="8" max="8" width="19.33203125" hidden="1" customWidth="1"/>
    <col min="9" max="9" width="17.109375" customWidth="1"/>
    <col min="10" max="10" width="16.33203125" customWidth="1"/>
    <col min="11" max="11" width="18.33203125" customWidth="1"/>
    <col min="12" max="12" width="36.6640625" customWidth="1"/>
    <col min="13" max="13" width="6.33203125" customWidth="1"/>
    <col min="14" max="14" width="22.33203125" customWidth="1"/>
    <col min="15" max="26" width="9.109375" customWidth="1"/>
  </cols>
  <sheetData>
    <row r="1" spans="1:26" ht="12.75" customHeight="1" x14ac:dyDescent="0.3">
      <c r="A1" s="215"/>
      <c r="B1" s="206"/>
      <c r="C1" s="216" t="str">
        <f>Darbuotojai!A147</f>
        <v>Partnerio 7 pavadinimas</v>
      </c>
      <c r="D1" s="205"/>
      <c r="E1" s="205"/>
      <c r="F1" s="206"/>
      <c r="G1" s="6"/>
      <c r="H1" s="6"/>
      <c r="I1" s="6"/>
      <c r="J1" s="6"/>
      <c r="K1" s="6"/>
      <c r="L1" s="6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3">
      <c r="A2" s="9"/>
      <c r="B2" s="9" t="s">
        <v>2</v>
      </c>
      <c r="C2" s="10"/>
      <c r="D2" s="11" t="s">
        <v>4</v>
      </c>
      <c r="E2" s="12"/>
      <c r="F2" s="12"/>
      <c r="G2" s="9"/>
      <c r="H2" s="9"/>
      <c r="I2" s="14"/>
      <c r="J2" s="14"/>
      <c r="K2" s="14"/>
      <c r="L2" s="12"/>
      <c r="M2" s="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1.25" customHeight="1" x14ac:dyDescent="0.3">
      <c r="A3" s="3"/>
      <c r="B3" s="3"/>
      <c r="C3" s="3"/>
      <c r="D3" s="3"/>
      <c r="E3" s="1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54.6" customHeight="1" x14ac:dyDescent="0.3">
      <c r="A4" s="21" t="s">
        <v>8</v>
      </c>
      <c r="B4" s="207" t="s">
        <v>17</v>
      </c>
      <c r="C4" s="199"/>
      <c r="D4" s="21" t="s">
        <v>18</v>
      </c>
      <c r="E4" s="21" t="s">
        <v>19</v>
      </c>
      <c r="F4" s="21" t="s">
        <v>20</v>
      </c>
      <c r="G4" s="21" t="s">
        <v>21</v>
      </c>
      <c r="H4" s="21" t="s">
        <v>338</v>
      </c>
      <c r="I4" s="21" t="s">
        <v>24</v>
      </c>
      <c r="J4" s="21" t="s">
        <v>26</v>
      </c>
      <c r="K4" s="21" t="s">
        <v>339</v>
      </c>
      <c r="L4" s="21" t="s">
        <v>29</v>
      </c>
      <c r="M4" s="2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3">
      <c r="A5" s="24" t="s">
        <v>33</v>
      </c>
      <c r="B5" s="217" t="s">
        <v>34</v>
      </c>
      <c r="C5" s="195"/>
      <c r="D5" s="195"/>
      <c r="E5" s="195"/>
      <c r="F5" s="199"/>
      <c r="G5" s="25">
        <f>SUM(G6:G25)</f>
        <v>0</v>
      </c>
      <c r="H5" s="25"/>
      <c r="I5" s="25">
        <f>SUM(I6:I25)</f>
        <v>0</v>
      </c>
      <c r="J5" s="25">
        <f>SUM(J6:J25)</f>
        <v>0</v>
      </c>
      <c r="K5" s="27"/>
      <c r="L5" s="28"/>
      <c r="M5" s="29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31" t="s">
        <v>40</v>
      </c>
      <c r="B6" s="39"/>
      <c r="C6" s="135" t="str">
        <f>IF(B6&gt;0,VLOOKUP(B6,Darbuotojai!C$147:H$166,2,FALSE),"")</f>
        <v/>
      </c>
      <c r="D6" s="35" t="s">
        <v>42</v>
      </c>
      <c r="E6" s="125">
        <f>IF(B6&gt;0,ROUND(VLOOKUP(B6,Darbuotojai!C$147:H$166,5,FALSE),2),0)</f>
        <v>0</v>
      </c>
      <c r="F6" s="40">
        <f>IF(B6&gt;0,ROUND(VLOOKUP(B6,Darbuotojai!C$147:H$166,6,FALSE),2),0)</f>
        <v>0</v>
      </c>
      <c r="G6" s="40">
        <f>IFERROR(ROUND(E6*F6,2),"0,00")</f>
        <v>0</v>
      </c>
      <c r="H6" s="40"/>
      <c r="I6" s="40">
        <f t="shared" ref="I6:I25" si="0">ROUND(G6*$C$2,2)</f>
        <v>0</v>
      </c>
      <c r="J6" s="40">
        <f t="shared" ref="J6:J25" si="1">ROUND(G6*0.5,2)</f>
        <v>0</v>
      </c>
      <c r="K6" s="42"/>
      <c r="L6" s="224" t="s">
        <v>340</v>
      </c>
      <c r="M6" s="29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3">
      <c r="A7" s="31" t="s">
        <v>46</v>
      </c>
      <c r="B7" s="39"/>
      <c r="C7" s="135" t="str">
        <f>IF(B7&gt;0,VLOOKUP(B7,Darbuotojai!C$147:H$166,2,FALSE),"")</f>
        <v/>
      </c>
      <c r="D7" s="35" t="s">
        <v>42</v>
      </c>
      <c r="E7" s="125">
        <f>IF(B7&gt;0,ROUND(VLOOKUP(B7,Darbuotojai!C$147:H$166,5,FALSE),2),0)</f>
        <v>0</v>
      </c>
      <c r="F7" s="40">
        <f>IF(B7&gt;0,ROUND(VLOOKUP(B7,Darbuotojai!C$147:H$166,6,FALSE),2),0)</f>
        <v>0</v>
      </c>
      <c r="G7" s="40">
        <f t="shared" ref="G7:G25" si="2">IFERROR(ROUND(E7*F7,2),"0,00")</f>
        <v>0</v>
      </c>
      <c r="H7" s="40"/>
      <c r="I7" s="40">
        <f t="shared" si="0"/>
        <v>0</v>
      </c>
      <c r="J7" s="40">
        <f t="shared" si="1"/>
        <v>0</v>
      </c>
      <c r="K7" s="42"/>
      <c r="L7" s="225"/>
      <c r="M7" s="29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31" t="s">
        <v>50</v>
      </c>
      <c r="B8" s="39"/>
      <c r="C8" s="135" t="str">
        <f>IF(B8&gt;0,VLOOKUP(B8,Darbuotojai!C$147:H$166,2,FALSE),"")</f>
        <v/>
      </c>
      <c r="D8" s="35" t="s">
        <v>42</v>
      </c>
      <c r="E8" s="125">
        <f>IF(B8&gt;0,ROUND(VLOOKUP(B8,Darbuotojai!C$147:H$166,5,FALSE),2),0)</f>
        <v>0</v>
      </c>
      <c r="F8" s="40">
        <f>IF(B8&gt;0,ROUND(VLOOKUP(B8,Darbuotojai!C$147:H$166,6,FALSE),2),0)</f>
        <v>0</v>
      </c>
      <c r="G8" s="40">
        <f t="shared" si="2"/>
        <v>0</v>
      </c>
      <c r="H8" s="40"/>
      <c r="I8" s="40">
        <f t="shared" si="0"/>
        <v>0</v>
      </c>
      <c r="J8" s="40">
        <f t="shared" si="1"/>
        <v>0</v>
      </c>
      <c r="K8" s="42"/>
      <c r="L8" s="225"/>
      <c r="M8" s="29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31" t="s">
        <v>53</v>
      </c>
      <c r="B9" s="39"/>
      <c r="C9" s="135" t="str">
        <f>IF(B9&gt;0,VLOOKUP(B9,Darbuotojai!C$147:H$166,2,FALSE),"")</f>
        <v/>
      </c>
      <c r="D9" s="35" t="s">
        <v>42</v>
      </c>
      <c r="E9" s="125">
        <f>IF(B9&gt;0,ROUND(VLOOKUP(B9,Darbuotojai!C$147:H$166,5,FALSE),2),0)</f>
        <v>0</v>
      </c>
      <c r="F9" s="40">
        <f>IF(B9&gt;0,ROUND(VLOOKUP(B9,Darbuotojai!C$147:H$166,6,FALSE),2),0)</f>
        <v>0</v>
      </c>
      <c r="G9" s="40">
        <f t="shared" si="2"/>
        <v>0</v>
      </c>
      <c r="H9" s="40"/>
      <c r="I9" s="40">
        <f t="shared" si="0"/>
        <v>0</v>
      </c>
      <c r="J9" s="40">
        <f t="shared" si="1"/>
        <v>0</v>
      </c>
      <c r="K9" s="42"/>
      <c r="L9" s="198"/>
      <c r="M9" s="29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31" t="s">
        <v>56</v>
      </c>
      <c r="B10" s="39"/>
      <c r="C10" s="135" t="str">
        <f>IF(B10&gt;0,VLOOKUP(B10,Darbuotojai!C$147:H$166,2,FALSE),"")</f>
        <v/>
      </c>
      <c r="D10" s="35" t="s">
        <v>42</v>
      </c>
      <c r="E10" s="125">
        <f>IF(B10&gt;0,ROUND(VLOOKUP(B10,Darbuotojai!C$147:H$166,5,FALSE),2),0)</f>
        <v>0</v>
      </c>
      <c r="F10" s="40">
        <f>IF(B10&gt;0,ROUND(VLOOKUP(B10,Darbuotojai!C$147:H$166,6,FALSE),2),0)</f>
        <v>0</v>
      </c>
      <c r="G10" s="40">
        <f t="shared" si="2"/>
        <v>0</v>
      </c>
      <c r="H10" s="40"/>
      <c r="I10" s="40">
        <f t="shared" si="0"/>
        <v>0</v>
      </c>
      <c r="J10" s="40">
        <f t="shared" si="1"/>
        <v>0</v>
      </c>
      <c r="K10" s="42"/>
      <c r="L10" s="44"/>
      <c r="M10" s="29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31" t="s">
        <v>58</v>
      </c>
      <c r="B11" s="39"/>
      <c r="C11" s="135" t="str">
        <f>IF(B11&gt;0,VLOOKUP(B11,Darbuotojai!C$147:H$166,2,FALSE),"")</f>
        <v/>
      </c>
      <c r="D11" s="35" t="s">
        <v>42</v>
      </c>
      <c r="E11" s="125">
        <f>IF(B11&gt;0,ROUND(VLOOKUP(B11,Darbuotojai!C$147:H$166,5,FALSE),2),0)</f>
        <v>0</v>
      </c>
      <c r="F11" s="40">
        <f>IF(B11&gt;0,ROUND(VLOOKUP(B11,Darbuotojai!C$147:H$166,6,FALSE),2),0)</f>
        <v>0</v>
      </c>
      <c r="G11" s="40">
        <f t="shared" si="2"/>
        <v>0</v>
      </c>
      <c r="H11" s="40"/>
      <c r="I11" s="40">
        <f t="shared" si="0"/>
        <v>0</v>
      </c>
      <c r="J11" s="40">
        <f>ROUND(G11*0.5,2)</f>
        <v>0</v>
      </c>
      <c r="K11" s="42"/>
      <c r="L11" s="44"/>
      <c r="M11" s="2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31" t="s">
        <v>61</v>
      </c>
      <c r="B12" s="39"/>
      <c r="C12" s="135" t="str">
        <f>IF(B12&gt;0,VLOOKUP(B12,Darbuotojai!C$147:H$166,2,FALSE),"")</f>
        <v/>
      </c>
      <c r="D12" s="35" t="s">
        <v>42</v>
      </c>
      <c r="E12" s="125">
        <f>IF(B12&gt;0,ROUND(VLOOKUP(B12,Darbuotojai!C$147:H$166,5,FALSE),2),0)</f>
        <v>0</v>
      </c>
      <c r="F12" s="40">
        <f>IF(B12&gt;0,ROUND(VLOOKUP(B12,Darbuotojai!C$147:H$166,6,FALSE),2),0)</f>
        <v>0</v>
      </c>
      <c r="G12" s="40">
        <f t="shared" si="2"/>
        <v>0</v>
      </c>
      <c r="H12" s="40"/>
      <c r="I12" s="40">
        <f t="shared" si="0"/>
        <v>0</v>
      </c>
      <c r="J12" s="40">
        <f t="shared" si="1"/>
        <v>0</v>
      </c>
      <c r="K12" s="42"/>
      <c r="L12" s="44"/>
      <c r="M12" s="2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31" t="s">
        <v>64</v>
      </c>
      <c r="B13" s="39"/>
      <c r="C13" s="135" t="str">
        <f>IF(B13&gt;0,VLOOKUP(B13,Darbuotojai!C$147:H$166,2,FALSE),"")</f>
        <v/>
      </c>
      <c r="D13" s="35" t="s">
        <v>42</v>
      </c>
      <c r="E13" s="125">
        <f>IF(B13&gt;0,ROUND(VLOOKUP(B13,Darbuotojai!C$147:H$166,5,FALSE),2),0)</f>
        <v>0</v>
      </c>
      <c r="F13" s="40">
        <f>IF(B13&gt;0,ROUND(VLOOKUP(B13,Darbuotojai!C$147:H$166,6,FALSE),2),0)</f>
        <v>0</v>
      </c>
      <c r="G13" s="40">
        <f t="shared" si="2"/>
        <v>0</v>
      </c>
      <c r="H13" s="40"/>
      <c r="I13" s="40">
        <f t="shared" si="0"/>
        <v>0</v>
      </c>
      <c r="J13" s="40">
        <f t="shared" si="1"/>
        <v>0</v>
      </c>
      <c r="K13" s="42"/>
      <c r="L13" s="44"/>
      <c r="M13" s="29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31" t="s">
        <v>67</v>
      </c>
      <c r="B14" s="39"/>
      <c r="C14" s="135" t="str">
        <f>IF(B14&gt;0,VLOOKUP(B14,Darbuotojai!C$147:H$166,2,FALSE),"")</f>
        <v/>
      </c>
      <c r="D14" s="35" t="s">
        <v>42</v>
      </c>
      <c r="E14" s="125">
        <f>IF(B14&gt;0,ROUND(VLOOKUP(B14,Darbuotojai!C$147:H$166,5,FALSE),2),0)</f>
        <v>0</v>
      </c>
      <c r="F14" s="40">
        <f>IF(B14&gt;0,ROUND(VLOOKUP(B14,Darbuotojai!C$147:H$166,6,FALSE),2),0)</f>
        <v>0</v>
      </c>
      <c r="G14" s="40">
        <f t="shared" si="2"/>
        <v>0</v>
      </c>
      <c r="H14" s="40"/>
      <c r="I14" s="40">
        <f t="shared" si="0"/>
        <v>0</v>
      </c>
      <c r="J14" s="40">
        <f t="shared" si="1"/>
        <v>0</v>
      </c>
      <c r="K14" s="42"/>
      <c r="L14" s="44"/>
      <c r="M14" s="2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31" t="s">
        <v>69</v>
      </c>
      <c r="B15" s="39"/>
      <c r="C15" s="135" t="str">
        <f>IF(B15&gt;0,VLOOKUP(B15,Darbuotojai!C$147:H$166,2,FALSE),"")</f>
        <v/>
      </c>
      <c r="D15" s="35" t="s">
        <v>42</v>
      </c>
      <c r="E15" s="125">
        <f>IF(B15&gt;0,ROUND(VLOOKUP(B15,Darbuotojai!C$147:H$166,5,FALSE),2),0)</f>
        <v>0</v>
      </c>
      <c r="F15" s="40">
        <f>IF(B15&gt;0,ROUND(VLOOKUP(B15,Darbuotojai!C$147:H$166,6,FALSE),2),0)</f>
        <v>0</v>
      </c>
      <c r="G15" s="40">
        <f t="shared" si="2"/>
        <v>0</v>
      </c>
      <c r="H15" s="40"/>
      <c r="I15" s="40">
        <f t="shared" si="0"/>
        <v>0</v>
      </c>
      <c r="J15" s="40">
        <f t="shared" si="1"/>
        <v>0</v>
      </c>
      <c r="K15" s="42"/>
      <c r="L15" s="44"/>
      <c r="M15" s="2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31" t="s">
        <v>73</v>
      </c>
      <c r="B16" s="39"/>
      <c r="C16" s="135" t="str">
        <f>IF(B16&gt;0,VLOOKUP(B16,Darbuotojai!C$147:H$166,2,FALSE),"")</f>
        <v/>
      </c>
      <c r="D16" s="35" t="s">
        <v>42</v>
      </c>
      <c r="E16" s="125">
        <f>IF(B16&gt;0,ROUND(VLOOKUP(B16,Darbuotojai!C$147:H$166,5,FALSE),2),0)</f>
        <v>0</v>
      </c>
      <c r="F16" s="40">
        <f>IF(B16&gt;0,ROUND(VLOOKUP(B16,Darbuotojai!C$147:H$166,6,FALSE),2),0)</f>
        <v>0</v>
      </c>
      <c r="G16" s="40">
        <f t="shared" si="2"/>
        <v>0</v>
      </c>
      <c r="H16" s="40"/>
      <c r="I16" s="40">
        <f t="shared" si="0"/>
        <v>0</v>
      </c>
      <c r="J16" s="40">
        <f t="shared" si="1"/>
        <v>0</v>
      </c>
      <c r="K16" s="42"/>
      <c r="L16" s="44"/>
      <c r="M16" s="29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31" t="s">
        <v>76</v>
      </c>
      <c r="B17" s="39"/>
      <c r="C17" s="135" t="str">
        <f>IF(B17&gt;0,VLOOKUP(B17,Darbuotojai!C$147:H$166,2,FALSE),"")</f>
        <v/>
      </c>
      <c r="D17" s="35" t="s">
        <v>42</v>
      </c>
      <c r="E17" s="125">
        <f>IF(B17&gt;0,ROUND(VLOOKUP(B17,Darbuotojai!C$147:H$166,5,FALSE),2),0)</f>
        <v>0</v>
      </c>
      <c r="F17" s="40">
        <f>IF(B17&gt;0,ROUND(VLOOKUP(B17,Darbuotojai!C$147:H$166,6,FALSE),2),0)</f>
        <v>0</v>
      </c>
      <c r="G17" s="40">
        <f t="shared" si="2"/>
        <v>0</v>
      </c>
      <c r="H17" s="40"/>
      <c r="I17" s="40">
        <f t="shared" si="0"/>
        <v>0</v>
      </c>
      <c r="J17" s="40">
        <f t="shared" si="1"/>
        <v>0</v>
      </c>
      <c r="K17" s="42"/>
      <c r="L17" s="44"/>
      <c r="M17" s="29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31" t="s">
        <v>80</v>
      </c>
      <c r="B18" s="39"/>
      <c r="C18" s="135" t="str">
        <f>IF(B18&gt;0,VLOOKUP(B18,Darbuotojai!C$147:H$166,2,FALSE),"")</f>
        <v/>
      </c>
      <c r="D18" s="35" t="s">
        <v>42</v>
      </c>
      <c r="E18" s="125">
        <f>IF(B18&gt;0,ROUND(VLOOKUP(B18,Darbuotojai!C$147:H$166,5,FALSE),2),0)</f>
        <v>0</v>
      </c>
      <c r="F18" s="40">
        <f>IF(B18&gt;0,ROUND(VLOOKUP(B18,Darbuotojai!C$147:H$166,6,FALSE),2),0)</f>
        <v>0</v>
      </c>
      <c r="G18" s="40">
        <f t="shared" si="2"/>
        <v>0</v>
      </c>
      <c r="H18" s="40"/>
      <c r="I18" s="40">
        <f t="shared" si="0"/>
        <v>0</v>
      </c>
      <c r="J18" s="40">
        <f t="shared" si="1"/>
        <v>0</v>
      </c>
      <c r="K18" s="42"/>
      <c r="L18" s="44"/>
      <c r="M18" s="29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31" t="s">
        <v>84</v>
      </c>
      <c r="B19" s="39"/>
      <c r="C19" s="135" t="str">
        <f>IF(B19&gt;0,VLOOKUP(B19,Darbuotojai!C$147:H$166,2,FALSE),"")</f>
        <v/>
      </c>
      <c r="D19" s="35" t="s">
        <v>42</v>
      </c>
      <c r="E19" s="125">
        <f>IF(B19&gt;0,ROUND(VLOOKUP(B19,Darbuotojai!C$147:H$166,5,FALSE),2),0)</f>
        <v>0</v>
      </c>
      <c r="F19" s="40">
        <f>IF(B19&gt;0,ROUND(VLOOKUP(B19,Darbuotojai!C$147:H$166,6,FALSE),2),0)</f>
        <v>0</v>
      </c>
      <c r="G19" s="40">
        <f t="shared" si="2"/>
        <v>0</v>
      </c>
      <c r="H19" s="40"/>
      <c r="I19" s="40">
        <f t="shared" si="0"/>
        <v>0</v>
      </c>
      <c r="J19" s="40">
        <f t="shared" si="1"/>
        <v>0</v>
      </c>
      <c r="K19" s="42"/>
      <c r="L19" s="44"/>
      <c r="M19" s="29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31" t="s">
        <v>94</v>
      </c>
      <c r="B20" s="39"/>
      <c r="C20" s="135" t="str">
        <f>IF(B20&gt;0,VLOOKUP(B20,Darbuotojai!C$147:H$166,2,FALSE),"")</f>
        <v/>
      </c>
      <c r="D20" s="35" t="s">
        <v>42</v>
      </c>
      <c r="E20" s="125">
        <f>IF(B20&gt;0,ROUND(VLOOKUP(B20,Darbuotojai!C$147:H$166,5,FALSE),2),0)</f>
        <v>0</v>
      </c>
      <c r="F20" s="40">
        <f>IF(B20&gt;0,ROUND(VLOOKUP(B20,Darbuotojai!C$147:H$166,6,FALSE),2),0)</f>
        <v>0</v>
      </c>
      <c r="G20" s="40">
        <f t="shared" si="2"/>
        <v>0</v>
      </c>
      <c r="H20" s="40"/>
      <c r="I20" s="40">
        <f t="shared" si="0"/>
        <v>0</v>
      </c>
      <c r="J20" s="40">
        <f t="shared" si="1"/>
        <v>0</v>
      </c>
      <c r="K20" s="42"/>
      <c r="L20" s="44"/>
      <c r="M20" s="29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4" x14ac:dyDescent="0.3">
      <c r="A21" s="31" t="s">
        <v>98</v>
      </c>
      <c r="B21" s="39"/>
      <c r="C21" s="135" t="str">
        <f>IF(B21&gt;0,VLOOKUP(B21,Darbuotojai!C$147:H$166,2,FALSE),"")</f>
        <v/>
      </c>
      <c r="D21" s="35" t="s">
        <v>42</v>
      </c>
      <c r="E21" s="125">
        <f>IF(B21&gt;0,ROUND(VLOOKUP(B21,Darbuotojai!C$147:H$166,5,FALSE),2),0)</f>
        <v>0</v>
      </c>
      <c r="F21" s="40">
        <f>IF(B21&gt;0,ROUND(VLOOKUP(B21,Darbuotojai!C$147:H$166,6,FALSE),2),0)</f>
        <v>0</v>
      </c>
      <c r="G21" s="40">
        <f t="shared" si="2"/>
        <v>0</v>
      </c>
      <c r="H21" s="40"/>
      <c r="I21" s="40">
        <f t="shared" si="0"/>
        <v>0</v>
      </c>
      <c r="J21" s="40">
        <f t="shared" si="1"/>
        <v>0</v>
      </c>
      <c r="K21" s="42"/>
      <c r="L21" s="44"/>
      <c r="M21" s="29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4" x14ac:dyDescent="0.3">
      <c r="A22" s="31" t="s">
        <v>102</v>
      </c>
      <c r="B22" s="39"/>
      <c r="C22" s="45" t="str">
        <f>IF(B22&gt;0,VLOOKUP(B22,Darbuotojai!C$7:H$46,2,FALSE),"")</f>
        <v/>
      </c>
      <c r="D22" s="35" t="s">
        <v>42</v>
      </c>
      <c r="E22" s="35">
        <f>IF(B22&gt;0,ROUND(VLOOKUP(B22,Darbuotojai!C$147:H$166,5,FALSE),2),0)</f>
        <v>0</v>
      </c>
      <c r="F22" s="40">
        <f>IF(B22&gt;0,ROUND(VLOOKUP(B22,Darbuotojai!C$147:H$166,6,FALSE),2),0)</f>
        <v>0</v>
      </c>
      <c r="G22" s="40">
        <f t="shared" si="2"/>
        <v>0</v>
      </c>
      <c r="H22" s="40"/>
      <c r="I22" s="40">
        <f t="shared" si="0"/>
        <v>0</v>
      </c>
      <c r="J22" s="40">
        <f t="shared" si="1"/>
        <v>0</v>
      </c>
      <c r="K22" s="42"/>
      <c r="L22" s="44"/>
      <c r="M22" s="29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4" x14ac:dyDescent="0.3">
      <c r="A23" s="31" t="s">
        <v>104</v>
      </c>
      <c r="B23" s="39"/>
      <c r="C23" s="45" t="str">
        <f>IF(B23&gt;0,VLOOKUP(B23,Darbuotojai!C$7:H$46,2,FALSE),"")</f>
        <v/>
      </c>
      <c r="D23" s="35" t="s">
        <v>42</v>
      </c>
      <c r="E23" s="35">
        <f>IF(B23&gt;0,ROUND(VLOOKUP(B23,Darbuotojai!C$147:H$166,5,FALSE),2),0)</f>
        <v>0</v>
      </c>
      <c r="F23" s="40">
        <f>IF(B23&gt;0,ROUND(VLOOKUP(B23,Darbuotojai!C$147:H$166,6,FALSE),2),0)</f>
        <v>0</v>
      </c>
      <c r="G23" s="40">
        <f t="shared" si="2"/>
        <v>0</v>
      </c>
      <c r="H23" s="40"/>
      <c r="I23" s="40">
        <f t="shared" si="0"/>
        <v>0</v>
      </c>
      <c r="J23" s="40">
        <f t="shared" si="1"/>
        <v>0</v>
      </c>
      <c r="K23" s="42"/>
      <c r="L23" s="44"/>
      <c r="M23" s="29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4" x14ac:dyDescent="0.3">
      <c r="A24" s="31" t="s">
        <v>107</v>
      </c>
      <c r="B24" s="39"/>
      <c r="C24" s="45" t="str">
        <f>IF(B24&gt;0,VLOOKUP(B24,Darbuotojai!C$7:H$46,2,FALSE),"")</f>
        <v/>
      </c>
      <c r="D24" s="35" t="s">
        <v>42</v>
      </c>
      <c r="E24" s="35">
        <f>IF(B24&gt;0,ROUND(VLOOKUP(B24,Darbuotojai!C$147:H$166,5,FALSE),2),0)</f>
        <v>0</v>
      </c>
      <c r="F24" s="40">
        <f>IF(B24&gt;0,ROUND(VLOOKUP(B24,Darbuotojai!C$147:H$166,6,FALSE),2),0)</f>
        <v>0</v>
      </c>
      <c r="G24" s="40">
        <f t="shared" si="2"/>
        <v>0</v>
      </c>
      <c r="H24" s="40"/>
      <c r="I24" s="40">
        <f t="shared" si="0"/>
        <v>0</v>
      </c>
      <c r="J24" s="40">
        <f t="shared" si="1"/>
        <v>0</v>
      </c>
      <c r="K24" s="42"/>
      <c r="L24" s="44"/>
      <c r="M24" s="29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4" x14ac:dyDescent="0.3">
      <c r="A25" s="31" t="s">
        <v>109</v>
      </c>
      <c r="B25" s="39"/>
      <c r="C25" s="45" t="str">
        <f>IF(B25&gt;0,VLOOKUP(B25,Darbuotojai!C$7:H$46,2,FALSE),"")</f>
        <v/>
      </c>
      <c r="D25" s="35" t="s">
        <v>42</v>
      </c>
      <c r="E25" s="35">
        <f>IF(B25&gt;0,ROUND(VLOOKUP(B25,Darbuotojai!C$147:H$166,5,FALSE),2),0)</f>
        <v>0</v>
      </c>
      <c r="F25" s="40">
        <f>IF(B25&gt;0,ROUND(VLOOKUP(B25,Darbuotojai!C$147:H$166,6,FALSE),2),0)</f>
        <v>0</v>
      </c>
      <c r="G25" s="40">
        <f t="shared" si="2"/>
        <v>0</v>
      </c>
      <c r="H25" s="40"/>
      <c r="I25" s="40">
        <f t="shared" si="0"/>
        <v>0</v>
      </c>
      <c r="J25" s="40">
        <f t="shared" si="1"/>
        <v>0</v>
      </c>
      <c r="K25" s="42"/>
      <c r="L25" s="44"/>
      <c r="M25" s="29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1.25" customHeight="1" x14ac:dyDescent="0.3">
      <c r="A26" s="24" t="s">
        <v>112</v>
      </c>
      <c r="B26" s="217" t="s">
        <v>113</v>
      </c>
      <c r="C26" s="195"/>
      <c r="D26" s="195"/>
      <c r="E26" s="195"/>
      <c r="F26" s="199"/>
      <c r="G26" s="25">
        <f t="shared" ref="G26:J26" si="3">SUM(G27,G35,G43,G51,G59,G67,G75,G83,G91,G99,)</f>
        <v>0</v>
      </c>
      <c r="H26" s="25">
        <f t="shared" si="3"/>
        <v>0</v>
      </c>
      <c r="I26" s="25">
        <f t="shared" si="3"/>
        <v>0</v>
      </c>
      <c r="J26" s="25">
        <f t="shared" si="3"/>
        <v>0</v>
      </c>
      <c r="K26" s="27"/>
      <c r="L26" s="65"/>
      <c r="M26" s="29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1.25" customHeight="1" x14ac:dyDescent="0.3">
      <c r="A27" s="212" t="s">
        <v>114</v>
      </c>
      <c r="B27" s="209" t="s">
        <v>155</v>
      </c>
      <c r="C27" s="66" t="s">
        <v>78</v>
      </c>
      <c r="D27" s="35" t="s">
        <v>116</v>
      </c>
      <c r="E27" s="67"/>
      <c r="F27" s="68"/>
      <c r="G27" s="69">
        <f>E27*G28</f>
        <v>0</v>
      </c>
      <c r="H27" s="69">
        <f>E27*H28</f>
        <v>0</v>
      </c>
      <c r="I27" s="69">
        <f t="shared" ref="I27:I106" si="4">ROUND((G27+H27)*$C$2,2)</f>
        <v>0</v>
      </c>
      <c r="J27" s="69">
        <f t="shared" ref="J27:J106" si="5">ROUND((G27+H27)*0.5,2)</f>
        <v>0</v>
      </c>
      <c r="K27" s="214"/>
      <c r="L27" s="70" t="s">
        <v>118</v>
      </c>
      <c r="M27" s="213"/>
      <c r="N27" s="199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1.25" customHeight="1" x14ac:dyDescent="0.3">
      <c r="A28" s="208"/>
      <c r="B28" s="210"/>
      <c r="C28" s="71" t="s">
        <v>120</v>
      </c>
      <c r="D28" s="72"/>
      <c r="E28" s="73"/>
      <c r="F28" s="74"/>
      <c r="G28" s="75">
        <f t="shared" ref="G28:H28" si="6">SUM(G29:G34)</f>
        <v>0</v>
      </c>
      <c r="H28" s="75">
        <f t="shared" si="6"/>
        <v>0</v>
      </c>
      <c r="I28" s="40">
        <f t="shared" si="4"/>
        <v>0</v>
      </c>
      <c r="J28" s="40">
        <f t="shared" si="5"/>
        <v>0</v>
      </c>
      <c r="K28" s="208"/>
      <c r="L28" s="76" t="s">
        <v>122</v>
      </c>
      <c r="M28" s="77"/>
      <c r="N28" s="3" t="s">
        <v>123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1.25" customHeight="1" x14ac:dyDescent="0.3">
      <c r="A29" s="208"/>
      <c r="B29" s="210"/>
      <c r="C29" s="78" t="s">
        <v>124</v>
      </c>
      <c r="D29" s="79" t="s">
        <v>123</v>
      </c>
      <c r="E29" s="80">
        <f>M28</f>
        <v>0</v>
      </c>
      <c r="F29" s="75">
        <f>IF(M27&gt;0,VLOOKUP(M27,'Dienpinigiai ir apgyvendinimas'!A$4:C$157,3,FALSE),0)</f>
        <v>0</v>
      </c>
      <c r="G29" s="75">
        <f>ROUND(E29*F29*M29,2)</f>
        <v>0</v>
      </c>
      <c r="H29" s="75"/>
      <c r="I29" s="40">
        <f t="shared" si="4"/>
        <v>0</v>
      </c>
      <c r="J29" s="40">
        <f t="shared" si="5"/>
        <v>0</v>
      </c>
      <c r="K29" s="208"/>
      <c r="L29" s="81" t="s">
        <v>126</v>
      </c>
      <c r="M29" s="77"/>
      <c r="N29" s="3" t="s">
        <v>127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1.25" customHeight="1" x14ac:dyDescent="0.3">
      <c r="A30" s="208"/>
      <c r="B30" s="210"/>
      <c r="C30" s="78" t="s">
        <v>128</v>
      </c>
      <c r="D30" s="79" t="s">
        <v>129</v>
      </c>
      <c r="E30" s="80">
        <f>IF(E29&gt;0,E29-1,0)</f>
        <v>0</v>
      </c>
      <c r="F30" s="75">
        <f>IF(M27&gt;0,VLOOKUP(M27,'Dienpinigiai ir apgyvendinimas'!A$4:C$157,2,FALSE),0)</f>
        <v>0</v>
      </c>
      <c r="G30" s="75">
        <f>ROUND(E30*F30*M29,2)</f>
        <v>0</v>
      </c>
      <c r="H30" s="82"/>
      <c r="I30" s="40">
        <f t="shared" si="4"/>
        <v>0</v>
      </c>
      <c r="J30" s="40">
        <f t="shared" si="5"/>
        <v>0</v>
      </c>
      <c r="K30" s="208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1.25" customHeight="1" x14ac:dyDescent="0.3">
      <c r="A31" s="208"/>
      <c r="B31" s="210"/>
      <c r="C31" s="78" t="s">
        <v>131</v>
      </c>
      <c r="D31" s="83"/>
      <c r="E31" s="84"/>
      <c r="F31" s="82"/>
      <c r="G31" s="75">
        <f t="shared" ref="G31:G34" si="7">ROUND(E31*F31,2)</f>
        <v>0</v>
      </c>
      <c r="H31" s="82"/>
      <c r="I31" s="40">
        <f t="shared" si="4"/>
        <v>0</v>
      </c>
      <c r="J31" s="40">
        <f t="shared" si="5"/>
        <v>0</v>
      </c>
      <c r="K31" s="208"/>
      <c r="L31" s="85"/>
      <c r="M31" s="29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1.25" customHeight="1" x14ac:dyDescent="0.3">
      <c r="A32" s="208"/>
      <c r="B32" s="210"/>
      <c r="C32" s="78" t="s">
        <v>133</v>
      </c>
      <c r="D32" s="83"/>
      <c r="E32" s="84"/>
      <c r="F32" s="82"/>
      <c r="G32" s="75">
        <f t="shared" si="7"/>
        <v>0</v>
      </c>
      <c r="H32" s="82"/>
      <c r="I32" s="40">
        <f t="shared" si="4"/>
        <v>0</v>
      </c>
      <c r="J32" s="40">
        <f t="shared" si="5"/>
        <v>0</v>
      </c>
      <c r="K32" s="208"/>
      <c r="L32" s="85"/>
      <c r="M32" s="2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1.25" customHeight="1" x14ac:dyDescent="0.3">
      <c r="A33" s="208"/>
      <c r="B33" s="210"/>
      <c r="C33" s="86" t="s">
        <v>135</v>
      </c>
      <c r="D33" s="83"/>
      <c r="E33" s="84"/>
      <c r="F33" s="82"/>
      <c r="G33" s="75">
        <f t="shared" si="7"/>
        <v>0</v>
      </c>
      <c r="H33" s="82"/>
      <c r="I33" s="40">
        <f t="shared" si="4"/>
        <v>0</v>
      </c>
      <c r="J33" s="40">
        <f t="shared" si="5"/>
        <v>0</v>
      </c>
      <c r="K33" s="208"/>
      <c r="L33" s="85"/>
      <c r="M33" s="29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1.25" customHeight="1" x14ac:dyDescent="0.3">
      <c r="A34" s="192"/>
      <c r="B34" s="211"/>
      <c r="C34" s="86" t="s">
        <v>135</v>
      </c>
      <c r="D34" s="83"/>
      <c r="E34" s="84"/>
      <c r="F34" s="82"/>
      <c r="G34" s="75">
        <f t="shared" si="7"/>
        <v>0</v>
      </c>
      <c r="H34" s="82"/>
      <c r="I34" s="40">
        <f t="shared" si="4"/>
        <v>0</v>
      </c>
      <c r="J34" s="40">
        <f t="shared" si="5"/>
        <v>0</v>
      </c>
      <c r="K34" s="192"/>
      <c r="L34" s="85"/>
      <c r="M34" s="29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1.25" customHeight="1" x14ac:dyDescent="0.3">
      <c r="A35" s="212" t="s">
        <v>139</v>
      </c>
      <c r="B35" s="209" t="s">
        <v>155</v>
      </c>
      <c r="C35" s="66" t="s">
        <v>78</v>
      </c>
      <c r="D35" s="35" t="s">
        <v>116</v>
      </c>
      <c r="E35" s="67"/>
      <c r="F35" s="68"/>
      <c r="G35" s="69">
        <f>E35*G36</f>
        <v>0</v>
      </c>
      <c r="H35" s="69">
        <f>E35*H36</f>
        <v>0</v>
      </c>
      <c r="I35" s="69">
        <f t="shared" si="4"/>
        <v>0</v>
      </c>
      <c r="J35" s="69">
        <f t="shared" si="5"/>
        <v>0</v>
      </c>
      <c r="K35" s="214"/>
      <c r="L35" s="70" t="s">
        <v>118</v>
      </c>
      <c r="M35" s="213"/>
      <c r="N35" s="199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1.25" customHeight="1" x14ac:dyDescent="0.3">
      <c r="A36" s="208"/>
      <c r="B36" s="210"/>
      <c r="C36" s="71" t="s">
        <v>120</v>
      </c>
      <c r="D36" s="72"/>
      <c r="E36" s="73"/>
      <c r="F36" s="74"/>
      <c r="G36" s="75">
        <f t="shared" ref="G36:H36" si="8">SUM(G37:G42)</f>
        <v>0</v>
      </c>
      <c r="H36" s="75">
        <f t="shared" si="8"/>
        <v>0</v>
      </c>
      <c r="I36" s="40">
        <f t="shared" si="4"/>
        <v>0</v>
      </c>
      <c r="J36" s="40">
        <f t="shared" si="5"/>
        <v>0</v>
      </c>
      <c r="K36" s="208"/>
      <c r="L36" s="76" t="s">
        <v>122</v>
      </c>
      <c r="M36" s="77"/>
      <c r="N36" s="3" t="s">
        <v>123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1.25" customHeight="1" x14ac:dyDescent="0.3">
      <c r="A37" s="208"/>
      <c r="B37" s="210"/>
      <c r="C37" s="78" t="s">
        <v>124</v>
      </c>
      <c r="D37" s="79" t="s">
        <v>123</v>
      </c>
      <c r="E37" s="80">
        <f>M36</f>
        <v>0</v>
      </c>
      <c r="F37" s="75">
        <f>IF(M35&gt;0,VLOOKUP(M35,'Dienpinigiai ir apgyvendinimas'!A$4:C$157,3,FALSE),0)</f>
        <v>0</v>
      </c>
      <c r="G37" s="75">
        <f>ROUND(E37*F37*M37,2)</f>
        <v>0</v>
      </c>
      <c r="H37" s="75"/>
      <c r="I37" s="40">
        <f t="shared" si="4"/>
        <v>0</v>
      </c>
      <c r="J37" s="40">
        <f t="shared" si="5"/>
        <v>0</v>
      </c>
      <c r="K37" s="208"/>
      <c r="L37" s="81" t="s">
        <v>126</v>
      </c>
      <c r="M37" s="77"/>
      <c r="N37" s="3" t="s">
        <v>127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1.25" customHeight="1" x14ac:dyDescent="0.3">
      <c r="A38" s="208"/>
      <c r="B38" s="210"/>
      <c r="C38" s="78" t="s">
        <v>128</v>
      </c>
      <c r="D38" s="79" t="s">
        <v>129</v>
      </c>
      <c r="E38" s="80">
        <f>IF(E37&gt;0,E37-1,0)</f>
        <v>0</v>
      </c>
      <c r="F38" s="75">
        <f>IF(M35&gt;0,VLOOKUP(M35,'Dienpinigiai ir apgyvendinimas'!A$4:C$157,2,FALSE),0)</f>
        <v>0</v>
      </c>
      <c r="G38" s="75">
        <f>ROUND(E38*F38*M37,2)</f>
        <v>0</v>
      </c>
      <c r="H38" s="82"/>
      <c r="I38" s="40">
        <f t="shared" si="4"/>
        <v>0</v>
      </c>
      <c r="J38" s="40">
        <f t="shared" si="5"/>
        <v>0</v>
      </c>
      <c r="K38" s="208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1.25" customHeight="1" x14ac:dyDescent="0.3">
      <c r="A39" s="208"/>
      <c r="B39" s="210"/>
      <c r="C39" s="78" t="s">
        <v>131</v>
      </c>
      <c r="D39" s="83"/>
      <c r="E39" s="84"/>
      <c r="F39" s="82"/>
      <c r="G39" s="75">
        <f t="shared" ref="G39:G42" si="9">ROUND(E39*F39,2)</f>
        <v>0</v>
      </c>
      <c r="H39" s="82"/>
      <c r="I39" s="40">
        <f t="shared" si="4"/>
        <v>0</v>
      </c>
      <c r="J39" s="40">
        <f t="shared" si="5"/>
        <v>0</v>
      </c>
      <c r="K39" s="208"/>
      <c r="L39" s="85"/>
      <c r="M39" s="29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1.25" customHeight="1" x14ac:dyDescent="0.3">
      <c r="A40" s="208"/>
      <c r="B40" s="210"/>
      <c r="C40" s="78" t="s">
        <v>133</v>
      </c>
      <c r="D40" s="83"/>
      <c r="E40" s="84"/>
      <c r="F40" s="82"/>
      <c r="G40" s="75">
        <f t="shared" si="9"/>
        <v>0</v>
      </c>
      <c r="H40" s="82"/>
      <c r="I40" s="40">
        <f t="shared" si="4"/>
        <v>0</v>
      </c>
      <c r="J40" s="40">
        <f t="shared" si="5"/>
        <v>0</v>
      </c>
      <c r="K40" s="208"/>
      <c r="L40" s="85"/>
      <c r="M40" s="2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1.25" customHeight="1" x14ac:dyDescent="0.3">
      <c r="A41" s="208"/>
      <c r="B41" s="210"/>
      <c r="C41" s="86" t="s">
        <v>135</v>
      </c>
      <c r="D41" s="83"/>
      <c r="E41" s="84"/>
      <c r="F41" s="82"/>
      <c r="G41" s="75">
        <f t="shared" si="9"/>
        <v>0</v>
      </c>
      <c r="H41" s="82"/>
      <c r="I41" s="40">
        <f t="shared" si="4"/>
        <v>0</v>
      </c>
      <c r="J41" s="40">
        <f t="shared" si="5"/>
        <v>0</v>
      </c>
      <c r="K41" s="208"/>
      <c r="L41" s="85"/>
      <c r="M41" s="2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1.25" customHeight="1" x14ac:dyDescent="0.3">
      <c r="A42" s="192"/>
      <c r="B42" s="211"/>
      <c r="C42" s="86" t="s">
        <v>135</v>
      </c>
      <c r="D42" s="83"/>
      <c r="E42" s="84"/>
      <c r="F42" s="82"/>
      <c r="G42" s="75">
        <f t="shared" si="9"/>
        <v>0</v>
      </c>
      <c r="H42" s="82"/>
      <c r="I42" s="40">
        <f t="shared" si="4"/>
        <v>0</v>
      </c>
      <c r="J42" s="40">
        <f t="shared" si="5"/>
        <v>0</v>
      </c>
      <c r="K42" s="192"/>
      <c r="L42" s="85"/>
      <c r="M42" s="2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1.25" customHeight="1" x14ac:dyDescent="0.3">
      <c r="A43" s="212" t="s">
        <v>148</v>
      </c>
      <c r="B43" s="209" t="s">
        <v>155</v>
      </c>
      <c r="C43" s="66" t="s">
        <v>78</v>
      </c>
      <c r="D43" s="35" t="s">
        <v>116</v>
      </c>
      <c r="E43" s="67"/>
      <c r="F43" s="68"/>
      <c r="G43" s="69">
        <f>E43*G44</f>
        <v>0</v>
      </c>
      <c r="H43" s="69">
        <f>E43*H44</f>
        <v>0</v>
      </c>
      <c r="I43" s="69">
        <f t="shared" si="4"/>
        <v>0</v>
      </c>
      <c r="J43" s="69">
        <f t="shared" si="5"/>
        <v>0</v>
      </c>
      <c r="K43" s="214"/>
      <c r="L43" s="70" t="s">
        <v>118</v>
      </c>
      <c r="M43" s="213"/>
      <c r="N43" s="199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1.25" customHeight="1" x14ac:dyDescent="0.3">
      <c r="A44" s="208"/>
      <c r="B44" s="210"/>
      <c r="C44" s="71" t="s">
        <v>120</v>
      </c>
      <c r="D44" s="72"/>
      <c r="E44" s="73"/>
      <c r="F44" s="74"/>
      <c r="G44" s="75">
        <f t="shared" ref="G44:H44" si="10">SUM(G45:G50)</f>
        <v>0</v>
      </c>
      <c r="H44" s="75">
        <f t="shared" si="10"/>
        <v>0</v>
      </c>
      <c r="I44" s="40">
        <f t="shared" si="4"/>
        <v>0</v>
      </c>
      <c r="J44" s="40">
        <f t="shared" si="5"/>
        <v>0</v>
      </c>
      <c r="K44" s="208"/>
      <c r="L44" s="76" t="s">
        <v>122</v>
      </c>
      <c r="M44" s="77"/>
      <c r="N44" s="3" t="s">
        <v>123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1.25" customHeight="1" x14ac:dyDescent="0.3">
      <c r="A45" s="208"/>
      <c r="B45" s="210"/>
      <c r="C45" s="78" t="s">
        <v>124</v>
      </c>
      <c r="D45" s="79" t="s">
        <v>123</v>
      </c>
      <c r="E45" s="80">
        <f>M44</f>
        <v>0</v>
      </c>
      <c r="F45" s="75">
        <f>IF(M43&gt;0,VLOOKUP(M43,'Dienpinigiai ir apgyvendinimas'!A$4:C$157,3,FALSE),0)</f>
        <v>0</v>
      </c>
      <c r="G45" s="75">
        <f>ROUND(E45*F45*M45,2)</f>
        <v>0</v>
      </c>
      <c r="H45" s="75"/>
      <c r="I45" s="40">
        <f t="shared" si="4"/>
        <v>0</v>
      </c>
      <c r="J45" s="40">
        <f t="shared" si="5"/>
        <v>0</v>
      </c>
      <c r="K45" s="208"/>
      <c r="L45" s="81" t="s">
        <v>126</v>
      </c>
      <c r="M45" s="77"/>
      <c r="N45" s="3" t="s">
        <v>127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1.25" customHeight="1" x14ac:dyDescent="0.3">
      <c r="A46" s="208"/>
      <c r="B46" s="210"/>
      <c r="C46" s="78" t="s">
        <v>128</v>
      </c>
      <c r="D46" s="79" t="s">
        <v>129</v>
      </c>
      <c r="E46" s="80">
        <f>IF(E45&gt;0,E45-1,0)</f>
        <v>0</v>
      </c>
      <c r="F46" s="75">
        <f>IF(M43&gt;0,VLOOKUP(M43,'Dienpinigiai ir apgyvendinimas'!A$4:C$157,2,FALSE),0)</f>
        <v>0</v>
      </c>
      <c r="G46" s="75">
        <f>ROUND(E46*F46*M45,2)</f>
        <v>0</v>
      </c>
      <c r="H46" s="82"/>
      <c r="I46" s="40">
        <f t="shared" si="4"/>
        <v>0</v>
      </c>
      <c r="J46" s="40">
        <f t="shared" si="5"/>
        <v>0</v>
      </c>
      <c r="K46" s="208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1.25" customHeight="1" x14ac:dyDescent="0.3">
      <c r="A47" s="208"/>
      <c r="B47" s="210"/>
      <c r="C47" s="78" t="s">
        <v>131</v>
      </c>
      <c r="D47" s="83"/>
      <c r="E47" s="84"/>
      <c r="F47" s="82"/>
      <c r="G47" s="75">
        <f t="shared" ref="G47:G50" si="11">ROUND(E47*F47,2)</f>
        <v>0</v>
      </c>
      <c r="H47" s="82"/>
      <c r="I47" s="40">
        <f t="shared" si="4"/>
        <v>0</v>
      </c>
      <c r="J47" s="40">
        <f t="shared" si="5"/>
        <v>0</v>
      </c>
      <c r="K47" s="208"/>
      <c r="L47" s="85"/>
      <c r="M47" s="2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1.25" customHeight="1" x14ac:dyDescent="0.3">
      <c r="A48" s="208"/>
      <c r="B48" s="210"/>
      <c r="C48" s="78" t="s">
        <v>133</v>
      </c>
      <c r="D48" s="83"/>
      <c r="E48" s="84"/>
      <c r="F48" s="82"/>
      <c r="G48" s="75">
        <f t="shared" si="11"/>
        <v>0</v>
      </c>
      <c r="H48" s="82"/>
      <c r="I48" s="40">
        <f t="shared" si="4"/>
        <v>0</v>
      </c>
      <c r="J48" s="40">
        <f t="shared" si="5"/>
        <v>0</v>
      </c>
      <c r="K48" s="208"/>
      <c r="L48" s="85"/>
      <c r="M48" s="2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1.25" customHeight="1" x14ac:dyDescent="0.3">
      <c r="A49" s="208"/>
      <c r="B49" s="210"/>
      <c r="C49" s="86" t="s">
        <v>135</v>
      </c>
      <c r="D49" s="83"/>
      <c r="E49" s="84"/>
      <c r="F49" s="82"/>
      <c r="G49" s="75">
        <f t="shared" si="11"/>
        <v>0</v>
      </c>
      <c r="H49" s="82"/>
      <c r="I49" s="40">
        <f t="shared" si="4"/>
        <v>0</v>
      </c>
      <c r="J49" s="40">
        <f t="shared" si="5"/>
        <v>0</v>
      </c>
      <c r="K49" s="208"/>
      <c r="L49" s="85"/>
      <c r="M49" s="2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1.25" customHeight="1" x14ac:dyDescent="0.3">
      <c r="A50" s="192"/>
      <c r="B50" s="211"/>
      <c r="C50" s="86" t="s">
        <v>135</v>
      </c>
      <c r="D50" s="83"/>
      <c r="E50" s="84"/>
      <c r="F50" s="82"/>
      <c r="G50" s="75">
        <f t="shared" si="11"/>
        <v>0</v>
      </c>
      <c r="H50" s="82"/>
      <c r="I50" s="40">
        <f t="shared" si="4"/>
        <v>0</v>
      </c>
      <c r="J50" s="40">
        <f t="shared" si="5"/>
        <v>0</v>
      </c>
      <c r="K50" s="192"/>
      <c r="L50" s="85"/>
      <c r="M50" s="2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1.25" customHeight="1" x14ac:dyDescent="0.3">
      <c r="A51" s="212" t="s">
        <v>158</v>
      </c>
      <c r="B51" s="209" t="s">
        <v>155</v>
      </c>
      <c r="C51" s="66" t="s">
        <v>78</v>
      </c>
      <c r="D51" s="35" t="s">
        <v>116</v>
      </c>
      <c r="E51" s="67"/>
      <c r="F51" s="68"/>
      <c r="G51" s="69">
        <f>E51*G52</f>
        <v>0</v>
      </c>
      <c r="H51" s="69">
        <f>E51*H52</f>
        <v>0</v>
      </c>
      <c r="I51" s="69">
        <f t="shared" si="4"/>
        <v>0</v>
      </c>
      <c r="J51" s="69">
        <f t="shared" si="5"/>
        <v>0</v>
      </c>
      <c r="K51" s="214"/>
      <c r="L51" s="70" t="s">
        <v>118</v>
      </c>
      <c r="M51" s="213"/>
      <c r="N51" s="199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1.25" customHeight="1" x14ac:dyDescent="0.3">
      <c r="A52" s="208"/>
      <c r="B52" s="210"/>
      <c r="C52" s="71" t="s">
        <v>120</v>
      </c>
      <c r="D52" s="72"/>
      <c r="E52" s="73"/>
      <c r="F52" s="74"/>
      <c r="G52" s="75">
        <f t="shared" ref="G52:H52" si="12">SUM(G53:G58)</f>
        <v>0</v>
      </c>
      <c r="H52" s="75">
        <f t="shared" si="12"/>
        <v>0</v>
      </c>
      <c r="I52" s="40">
        <f t="shared" si="4"/>
        <v>0</v>
      </c>
      <c r="J52" s="40">
        <f t="shared" si="5"/>
        <v>0</v>
      </c>
      <c r="K52" s="208"/>
      <c r="L52" s="76" t="s">
        <v>122</v>
      </c>
      <c r="M52" s="77"/>
      <c r="N52" s="3" t="s">
        <v>123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1.25" customHeight="1" x14ac:dyDescent="0.3">
      <c r="A53" s="208"/>
      <c r="B53" s="210"/>
      <c r="C53" s="78" t="s">
        <v>124</v>
      </c>
      <c r="D53" s="79" t="s">
        <v>123</v>
      </c>
      <c r="E53" s="80">
        <f>M52</f>
        <v>0</v>
      </c>
      <c r="F53" s="75">
        <f>IF(M51&gt;0,VLOOKUP(M51,'Dienpinigiai ir apgyvendinimas'!A$4:C$157,3,FALSE),0)</f>
        <v>0</v>
      </c>
      <c r="G53" s="75">
        <f>ROUND(E53*F53*M53,2)</f>
        <v>0</v>
      </c>
      <c r="H53" s="75"/>
      <c r="I53" s="40">
        <f t="shared" si="4"/>
        <v>0</v>
      </c>
      <c r="J53" s="40">
        <f t="shared" si="5"/>
        <v>0</v>
      </c>
      <c r="K53" s="208"/>
      <c r="L53" s="81" t="s">
        <v>126</v>
      </c>
      <c r="M53" s="77"/>
      <c r="N53" s="3" t="s">
        <v>127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1.25" customHeight="1" x14ac:dyDescent="0.3">
      <c r="A54" s="208"/>
      <c r="B54" s="210"/>
      <c r="C54" s="78" t="s">
        <v>128</v>
      </c>
      <c r="D54" s="79" t="s">
        <v>129</v>
      </c>
      <c r="E54" s="80">
        <f>IF(E53&gt;0,E53-1,0)</f>
        <v>0</v>
      </c>
      <c r="F54" s="75">
        <f>IF(M51&gt;0,VLOOKUP(M51,'Dienpinigiai ir apgyvendinimas'!A$4:C$157,2,FALSE),0)</f>
        <v>0</v>
      </c>
      <c r="G54" s="75">
        <f>ROUND(E54*F54*M53,2)</f>
        <v>0</v>
      </c>
      <c r="H54" s="82"/>
      <c r="I54" s="40">
        <f t="shared" si="4"/>
        <v>0</v>
      </c>
      <c r="J54" s="40">
        <f t="shared" si="5"/>
        <v>0</v>
      </c>
      <c r="K54" s="208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1.25" customHeight="1" x14ac:dyDescent="0.3">
      <c r="A55" s="208"/>
      <c r="B55" s="210"/>
      <c r="C55" s="78" t="s">
        <v>131</v>
      </c>
      <c r="D55" s="83"/>
      <c r="E55" s="84"/>
      <c r="F55" s="82"/>
      <c r="G55" s="75">
        <f t="shared" ref="G55:G58" si="13">ROUND(E55*F55,2)</f>
        <v>0</v>
      </c>
      <c r="H55" s="82"/>
      <c r="I55" s="40">
        <f t="shared" si="4"/>
        <v>0</v>
      </c>
      <c r="J55" s="40">
        <f t="shared" si="5"/>
        <v>0</v>
      </c>
      <c r="K55" s="208"/>
      <c r="L55" s="85"/>
      <c r="M55" s="2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1.25" customHeight="1" x14ac:dyDescent="0.3">
      <c r="A56" s="208"/>
      <c r="B56" s="210"/>
      <c r="C56" s="78" t="s">
        <v>133</v>
      </c>
      <c r="D56" s="83"/>
      <c r="E56" s="84"/>
      <c r="F56" s="82"/>
      <c r="G56" s="75">
        <f t="shared" si="13"/>
        <v>0</v>
      </c>
      <c r="H56" s="82"/>
      <c r="I56" s="40">
        <f t="shared" si="4"/>
        <v>0</v>
      </c>
      <c r="J56" s="40">
        <f t="shared" si="5"/>
        <v>0</v>
      </c>
      <c r="K56" s="208"/>
      <c r="L56" s="85"/>
      <c r="M56" s="2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1.25" customHeight="1" x14ac:dyDescent="0.3">
      <c r="A57" s="208"/>
      <c r="B57" s="210"/>
      <c r="C57" s="86" t="s">
        <v>400</v>
      </c>
      <c r="D57" s="83"/>
      <c r="E57" s="84"/>
      <c r="F57" s="82"/>
      <c r="G57" s="75">
        <f t="shared" si="13"/>
        <v>0</v>
      </c>
      <c r="H57" s="82"/>
      <c r="I57" s="40">
        <f t="shared" si="4"/>
        <v>0</v>
      </c>
      <c r="J57" s="40">
        <f t="shared" si="5"/>
        <v>0</v>
      </c>
      <c r="K57" s="208"/>
      <c r="L57" s="85"/>
      <c r="M57" s="2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1.25" customHeight="1" x14ac:dyDescent="0.3">
      <c r="A58" s="192"/>
      <c r="B58" s="211"/>
      <c r="C58" s="86" t="s">
        <v>135</v>
      </c>
      <c r="D58" s="83"/>
      <c r="E58" s="84"/>
      <c r="F58" s="82"/>
      <c r="G58" s="75">
        <f t="shared" si="13"/>
        <v>0</v>
      </c>
      <c r="H58" s="82"/>
      <c r="I58" s="40">
        <f t="shared" si="4"/>
        <v>0</v>
      </c>
      <c r="J58" s="40">
        <f t="shared" si="5"/>
        <v>0</v>
      </c>
      <c r="K58" s="192"/>
      <c r="L58" s="85"/>
      <c r="M58" s="2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1.25" customHeight="1" x14ac:dyDescent="0.3">
      <c r="A59" s="212" t="s">
        <v>169</v>
      </c>
      <c r="B59" s="209" t="s">
        <v>155</v>
      </c>
      <c r="C59" s="66" t="s">
        <v>78</v>
      </c>
      <c r="D59" s="35" t="s">
        <v>116</v>
      </c>
      <c r="E59" s="67"/>
      <c r="F59" s="68"/>
      <c r="G59" s="69">
        <f>E59*G60</f>
        <v>0</v>
      </c>
      <c r="H59" s="69">
        <f>E59*H60</f>
        <v>0</v>
      </c>
      <c r="I59" s="69">
        <f t="shared" si="4"/>
        <v>0</v>
      </c>
      <c r="J59" s="69">
        <f t="shared" si="5"/>
        <v>0</v>
      </c>
      <c r="K59" s="214"/>
      <c r="L59" s="70" t="s">
        <v>118</v>
      </c>
      <c r="M59" s="213"/>
      <c r="N59" s="199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1.25" customHeight="1" x14ac:dyDescent="0.3">
      <c r="A60" s="208"/>
      <c r="B60" s="210"/>
      <c r="C60" s="71" t="s">
        <v>120</v>
      </c>
      <c r="D60" s="72"/>
      <c r="E60" s="73"/>
      <c r="F60" s="74"/>
      <c r="G60" s="75">
        <f t="shared" ref="G60:H60" si="14">SUM(G61:G66)</f>
        <v>0</v>
      </c>
      <c r="H60" s="75">
        <f t="shared" si="14"/>
        <v>0</v>
      </c>
      <c r="I60" s="40">
        <f t="shared" si="4"/>
        <v>0</v>
      </c>
      <c r="J60" s="40">
        <f t="shared" si="5"/>
        <v>0</v>
      </c>
      <c r="K60" s="208"/>
      <c r="L60" s="76" t="s">
        <v>122</v>
      </c>
      <c r="M60" s="77"/>
      <c r="N60" s="3" t="s">
        <v>123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1.25" customHeight="1" x14ac:dyDescent="0.3">
      <c r="A61" s="208"/>
      <c r="B61" s="210"/>
      <c r="C61" s="78" t="s">
        <v>124</v>
      </c>
      <c r="D61" s="79" t="s">
        <v>123</v>
      </c>
      <c r="E61" s="80">
        <f>M60</f>
        <v>0</v>
      </c>
      <c r="F61" s="75">
        <f>IF(M59&gt;0,VLOOKUP(M59,'Dienpinigiai ir apgyvendinimas'!A$4:C$157,3,FALSE),0)</f>
        <v>0</v>
      </c>
      <c r="G61" s="75">
        <f>ROUND(E61*F61*M61,2)</f>
        <v>0</v>
      </c>
      <c r="H61" s="75"/>
      <c r="I61" s="40">
        <f t="shared" si="4"/>
        <v>0</v>
      </c>
      <c r="J61" s="40">
        <f t="shared" si="5"/>
        <v>0</v>
      </c>
      <c r="K61" s="208"/>
      <c r="L61" s="81" t="s">
        <v>126</v>
      </c>
      <c r="M61" s="77"/>
      <c r="N61" s="3" t="s">
        <v>127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1.25" customHeight="1" x14ac:dyDescent="0.3">
      <c r="A62" s="208"/>
      <c r="B62" s="210"/>
      <c r="C62" s="78" t="s">
        <v>128</v>
      </c>
      <c r="D62" s="79" t="s">
        <v>129</v>
      </c>
      <c r="E62" s="80">
        <f>IF(E61&gt;0,E61-1,0)</f>
        <v>0</v>
      </c>
      <c r="F62" s="75">
        <f>IF(M59&gt;0,VLOOKUP(M59,'Dienpinigiai ir apgyvendinimas'!A$4:C$157,2,FALSE),0)</f>
        <v>0</v>
      </c>
      <c r="G62" s="75">
        <f>ROUND(E62*F62*M61,2)</f>
        <v>0</v>
      </c>
      <c r="H62" s="82"/>
      <c r="I62" s="40">
        <f t="shared" si="4"/>
        <v>0</v>
      </c>
      <c r="J62" s="40">
        <f t="shared" si="5"/>
        <v>0</v>
      </c>
      <c r="K62" s="208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1.25" customHeight="1" x14ac:dyDescent="0.3">
      <c r="A63" s="208"/>
      <c r="B63" s="210"/>
      <c r="C63" s="78" t="s">
        <v>131</v>
      </c>
      <c r="D63" s="83"/>
      <c r="E63" s="84"/>
      <c r="F63" s="82"/>
      <c r="G63" s="75">
        <f t="shared" ref="G63:G66" si="15">ROUND(E63*F63,2)</f>
        <v>0</v>
      </c>
      <c r="H63" s="82"/>
      <c r="I63" s="40">
        <f t="shared" si="4"/>
        <v>0</v>
      </c>
      <c r="J63" s="40">
        <f t="shared" si="5"/>
        <v>0</v>
      </c>
      <c r="K63" s="208"/>
      <c r="L63" s="85"/>
      <c r="M63" s="2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1.25" customHeight="1" x14ac:dyDescent="0.3">
      <c r="A64" s="208"/>
      <c r="B64" s="210"/>
      <c r="C64" s="78" t="s">
        <v>133</v>
      </c>
      <c r="D64" s="83"/>
      <c r="E64" s="84"/>
      <c r="F64" s="82"/>
      <c r="G64" s="75">
        <f t="shared" si="15"/>
        <v>0</v>
      </c>
      <c r="H64" s="82"/>
      <c r="I64" s="40">
        <f t="shared" si="4"/>
        <v>0</v>
      </c>
      <c r="J64" s="40">
        <f t="shared" si="5"/>
        <v>0</v>
      </c>
      <c r="K64" s="208"/>
      <c r="L64" s="85"/>
      <c r="M64" s="2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1.25" customHeight="1" x14ac:dyDescent="0.3">
      <c r="A65" s="208"/>
      <c r="B65" s="210"/>
      <c r="C65" s="86" t="s">
        <v>135</v>
      </c>
      <c r="D65" s="83"/>
      <c r="E65" s="84"/>
      <c r="F65" s="82"/>
      <c r="G65" s="75">
        <f t="shared" si="15"/>
        <v>0</v>
      </c>
      <c r="H65" s="82"/>
      <c r="I65" s="40">
        <f t="shared" si="4"/>
        <v>0</v>
      </c>
      <c r="J65" s="40">
        <f t="shared" si="5"/>
        <v>0</v>
      </c>
      <c r="K65" s="208"/>
      <c r="L65" s="85"/>
      <c r="M65" s="2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1.25" customHeight="1" x14ac:dyDescent="0.3">
      <c r="A66" s="192"/>
      <c r="B66" s="211"/>
      <c r="C66" s="86" t="s">
        <v>135</v>
      </c>
      <c r="D66" s="83"/>
      <c r="E66" s="84"/>
      <c r="F66" s="82"/>
      <c r="G66" s="75">
        <f t="shared" si="15"/>
        <v>0</v>
      </c>
      <c r="H66" s="82"/>
      <c r="I66" s="40">
        <f t="shared" si="4"/>
        <v>0</v>
      </c>
      <c r="J66" s="40">
        <f t="shared" si="5"/>
        <v>0</v>
      </c>
      <c r="K66" s="192"/>
      <c r="L66" s="85"/>
      <c r="M66" s="2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1.25" customHeight="1" x14ac:dyDescent="0.3">
      <c r="A67" s="212" t="s">
        <v>181</v>
      </c>
      <c r="B67" s="209" t="s">
        <v>155</v>
      </c>
      <c r="C67" s="66" t="s">
        <v>78</v>
      </c>
      <c r="D67" s="35" t="s">
        <v>116</v>
      </c>
      <c r="E67" s="67"/>
      <c r="F67" s="68"/>
      <c r="G67" s="69">
        <f>E67*G68</f>
        <v>0</v>
      </c>
      <c r="H67" s="69">
        <f>E67*H68</f>
        <v>0</v>
      </c>
      <c r="I67" s="69">
        <f t="shared" si="4"/>
        <v>0</v>
      </c>
      <c r="J67" s="69">
        <f t="shared" si="5"/>
        <v>0</v>
      </c>
      <c r="K67" s="214"/>
      <c r="L67" s="70" t="s">
        <v>118</v>
      </c>
      <c r="M67" s="213"/>
      <c r="N67" s="199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1.25" customHeight="1" x14ac:dyDescent="0.3">
      <c r="A68" s="208"/>
      <c r="B68" s="210"/>
      <c r="C68" s="71" t="s">
        <v>120</v>
      </c>
      <c r="D68" s="72"/>
      <c r="E68" s="73"/>
      <c r="F68" s="74"/>
      <c r="G68" s="75">
        <f t="shared" ref="G68:H68" si="16">SUM(G69:G74)</f>
        <v>0</v>
      </c>
      <c r="H68" s="75">
        <f t="shared" si="16"/>
        <v>0</v>
      </c>
      <c r="I68" s="40">
        <f t="shared" si="4"/>
        <v>0</v>
      </c>
      <c r="J68" s="40">
        <f t="shared" si="5"/>
        <v>0</v>
      </c>
      <c r="K68" s="208"/>
      <c r="L68" s="76" t="s">
        <v>122</v>
      </c>
      <c r="M68" s="77"/>
      <c r="N68" s="3" t="s">
        <v>123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1.25" customHeight="1" x14ac:dyDescent="0.3">
      <c r="A69" s="208"/>
      <c r="B69" s="210"/>
      <c r="C69" s="78" t="s">
        <v>124</v>
      </c>
      <c r="D69" s="79" t="s">
        <v>123</v>
      </c>
      <c r="E69" s="80">
        <f>M68</f>
        <v>0</v>
      </c>
      <c r="F69" s="75">
        <f>IF(M67&gt;0,VLOOKUP(M67,'Dienpinigiai ir apgyvendinimas'!A$4:C$157,3,FALSE),0)</f>
        <v>0</v>
      </c>
      <c r="G69" s="75">
        <f>ROUND(E69*F69*M69,2)</f>
        <v>0</v>
      </c>
      <c r="H69" s="75"/>
      <c r="I69" s="40">
        <f t="shared" si="4"/>
        <v>0</v>
      </c>
      <c r="J69" s="40">
        <f t="shared" si="5"/>
        <v>0</v>
      </c>
      <c r="K69" s="208"/>
      <c r="L69" s="81" t="s">
        <v>126</v>
      </c>
      <c r="M69" s="77"/>
      <c r="N69" s="3" t="s">
        <v>127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1.25" customHeight="1" x14ac:dyDescent="0.3">
      <c r="A70" s="208"/>
      <c r="B70" s="210"/>
      <c r="C70" s="78" t="s">
        <v>128</v>
      </c>
      <c r="D70" s="79" t="s">
        <v>129</v>
      </c>
      <c r="E70" s="80">
        <f>IF(E69&gt;0,E69-1,0)</f>
        <v>0</v>
      </c>
      <c r="F70" s="75">
        <f>IF(M67&gt;0,VLOOKUP(M67,'Dienpinigiai ir apgyvendinimas'!A$4:C$157,2,FALSE),0)</f>
        <v>0</v>
      </c>
      <c r="G70" s="75">
        <f>ROUND(E70*F70*M69,2)</f>
        <v>0</v>
      </c>
      <c r="H70" s="82"/>
      <c r="I70" s="40">
        <f t="shared" si="4"/>
        <v>0</v>
      </c>
      <c r="J70" s="40">
        <f t="shared" si="5"/>
        <v>0</v>
      </c>
      <c r="K70" s="208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1.25" customHeight="1" x14ac:dyDescent="0.3">
      <c r="A71" s="208"/>
      <c r="B71" s="210"/>
      <c r="C71" s="78" t="s">
        <v>131</v>
      </c>
      <c r="D71" s="83"/>
      <c r="E71" s="84"/>
      <c r="F71" s="82"/>
      <c r="G71" s="75">
        <f t="shared" ref="G71:G74" si="17">ROUND(E71*F71,2)</f>
        <v>0</v>
      </c>
      <c r="H71" s="82"/>
      <c r="I71" s="40">
        <f t="shared" si="4"/>
        <v>0</v>
      </c>
      <c r="J71" s="40">
        <f t="shared" si="5"/>
        <v>0</v>
      </c>
      <c r="K71" s="208"/>
      <c r="L71" s="85"/>
      <c r="M71" s="2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1.25" customHeight="1" x14ac:dyDescent="0.3">
      <c r="A72" s="208"/>
      <c r="B72" s="210"/>
      <c r="C72" s="78" t="s">
        <v>133</v>
      </c>
      <c r="D72" s="83"/>
      <c r="E72" s="84"/>
      <c r="F72" s="82"/>
      <c r="G72" s="75">
        <f t="shared" si="17"/>
        <v>0</v>
      </c>
      <c r="H72" s="82"/>
      <c r="I72" s="40">
        <f t="shared" si="4"/>
        <v>0</v>
      </c>
      <c r="J72" s="40">
        <f t="shared" si="5"/>
        <v>0</v>
      </c>
      <c r="K72" s="208"/>
      <c r="L72" s="85"/>
      <c r="M72" s="2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1.25" customHeight="1" x14ac:dyDescent="0.3">
      <c r="A73" s="208"/>
      <c r="B73" s="210"/>
      <c r="C73" s="86" t="s">
        <v>135</v>
      </c>
      <c r="D73" s="83"/>
      <c r="E73" s="84"/>
      <c r="F73" s="82"/>
      <c r="G73" s="75">
        <f t="shared" si="17"/>
        <v>0</v>
      </c>
      <c r="H73" s="82"/>
      <c r="I73" s="40">
        <f t="shared" si="4"/>
        <v>0</v>
      </c>
      <c r="J73" s="40">
        <f t="shared" si="5"/>
        <v>0</v>
      </c>
      <c r="K73" s="208"/>
      <c r="L73" s="85"/>
      <c r="M73" s="2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1.25" customHeight="1" x14ac:dyDescent="0.3">
      <c r="A74" s="192"/>
      <c r="B74" s="211"/>
      <c r="C74" s="86" t="s">
        <v>135</v>
      </c>
      <c r="D74" s="83"/>
      <c r="E74" s="84"/>
      <c r="F74" s="82"/>
      <c r="G74" s="75">
        <f t="shared" si="17"/>
        <v>0</v>
      </c>
      <c r="H74" s="82"/>
      <c r="I74" s="40">
        <f t="shared" si="4"/>
        <v>0</v>
      </c>
      <c r="J74" s="40">
        <f t="shared" si="5"/>
        <v>0</v>
      </c>
      <c r="K74" s="192"/>
      <c r="L74" s="85"/>
      <c r="M74" s="2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1.25" customHeight="1" x14ac:dyDescent="0.3">
      <c r="A75" s="212" t="s">
        <v>195</v>
      </c>
      <c r="B75" s="209" t="s">
        <v>155</v>
      </c>
      <c r="C75" s="66" t="s">
        <v>78</v>
      </c>
      <c r="D75" s="35" t="s">
        <v>116</v>
      </c>
      <c r="E75" s="67"/>
      <c r="F75" s="68"/>
      <c r="G75" s="69">
        <f>E75*G76</f>
        <v>0</v>
      </c>
      <c r="H75" s="69">
        <f>E75*H76</f>
        <v>0</v>
      </c>
      <c r="I75" s="69">
        <f t="shared" si="4"/>
        <v>0</v>
      </c>
      <c r="J75" s="69">
        <f t="shared" si="5"/>
        <v>0</v>
      </c>
      <c r="K75" s="214"/>
      <c r="L75" s="70" t="s">
        <v>118</v>
      </c>
      <c r="M75" s="213"/>
      <c r="N75" s="199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1.25" customHeight="1" x14ac:dyDescent="0.3">
      <c r="A76" s="208"/>
      <c r="B76" s="210"/>
      <c r="C76" s="71" t="s">
        <v>120</v>
      </c>
      <c r="D76" s="72"/>
      <c r="E76" s="73"/>
      <c r="F76" s="74"/>
      <c r="G76" s="75">
        <f t="shared" ref="G76:H76" si="18">SUM(G77:G82)</f>
        <v>0</v>
      </c>
      <c r="H76" s="75">
        <f t="shared" si="18"/>
        <v>0</v>
      </c>
      <c r="I76" s="40">
        <f t="shared" si="4"/>
        <v>0</v>
      </c>
      <c r="J76" s="40">
        <f t="shared" si="5"/>
        <v>0</v>
      </c>
      <c r="K76" s="208"/>
      <c r="L76" s="76" t="s">
        <v>122</v>
      </c>
      <c r="M76" s="77"/>
      <c r="N76" s="3" t="s">
        <v>123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1.25" customHeight="1" x14ac:dyDescent="0.3">
      <c r="A77" s="208"/>
      <c r="B77" s="210"/>
      <c r="C77" s="78" t="s">
        <v>124</v>
      </c>
      <c r="D77" s="79" t="s">
        <v>123</v>
      </c>
      <c r="E77" s="80">
        <f>M76</f>
        <v>0</v>
      </c>
      <c r="F77" s="75">
        <f>IF(M75&gt;0,VLOOKUP(M75,'Dienpinigiai ir apgyvendinimas'!A$4:C$157,3,FALSE),0)</f>
        <v>0</v>
      </c>
      <c r="G77" s="75">
        <f>ROUND(E77*F77*M77,2)</f>
        <v>0</v>
      </c>
      <c r="H77" s="75"/>
      <c r="I77" s="40">
        <f t="shared" si="4"/>
        <v>0</v>
      </c>
      <c r="J77" s="40">
        <f t="shared" si="5"/>
        <v>0</v>
      </c>
      <c r="K77" s="208"/>
      <c r="L77" s="81" t="s">
        <v>126</v>
      </c>
      <c r="M77" s="77"/>
      <c r="N77" s="3" t="s">
        <v>127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1.25" customHeight="1" x14ac:dyDescent="0.3">
      <c r="A78" s="208"/>
      <c r="B78" s="210"/>
      <c r="C78" s="78" t="s">
        <v>128</v>
      </c>
      <c r="D78" s="79" t="s">
        <v>129</v>
      </c>
      <c r="E78" s="80">
        <f>IF(E77&gt;0,E77-1,0)</f>
        <v>0</v>
      </c>
      <c r="F78" s="75">
        <f>IF(M75&gt;0,VLOOKUP(M75,'Dienpinigiai ir apgyvendinimas'!A$4:C$157,2,FALSE),0)</f>
        <v>0</v>
      </c>
      <c r="G78" s="75">
        <f>ROUND(E78*F78*M77,2)</f>
        <v>0</v>
      </c>
      <c r="H78" s="82"/>
      <c r="I78" s="40">
        <f t="shared" si="4"/>
        <v>0</v>
      </c>
      <c r="J78" s="40">
        <f t="shared" si="5"/>
        <v>0</v>
      </c>
      <c r="K78" s="208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1.25" customHeight="1" x14ac:dyDescent="0.3">
      <c r="A79" s="208"/>
      <c r="B79" s="210"/>
      <c r="C79" s="78" t="s">
        <v>131</v>
      </c>
      <c r="D79" s="83"/>
      <c r="E79" s="84"/>
      <c r="F79" s="82"/>
      <c r="G79" s="75">
        <f t="shared" ref="G79:G82" si="19">ROUND(E79*F79,2)</f>
        <v>0</v>
      </c>
      <c r="H79" s="82"/>
      <c r="I79" s="40">
        <f t="shared" si="4"/>
        <v>0</v>
      </c>
      <c r="J79" s="40">
        <f t="shared" si="5"/>
        <v>0</v>
      </c>
      <c r="K79" s="208"/>
      <c r="L79" s="85"/>
      <c r="M79" s="2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1.25" customHeight="1" x14ac:dyDescent="0.3">
      <c r="A80" s="208"/>
      <c r="B80" s="210"/>
      <c r="C80" s="78" t="s">
        <v>133</v>
      </c>
      <c r="D80" s="83"/>
      <c r="E80" s="84"/>
      <c r="F80" s="82"/>
      <c r="G80" s="75">
        <f t="shared" si="19"/>
        <v>0</v>
      </c>
      <c r="H80" s="82"/>
      <c r="I80" s="40">
        <f t="shared" si="4"/>
        <v>0</v>
      </c>
      <c r="J80" s="40">
        <f t="shared" si="5"/>
        <v>0</v>
      </c>
      <c r="K80" s="208"/>
      <c r="L80" s="85"/>
      <c r="M80" s="2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1.25" customHeight="1" x14ac:dyDescent="0.3">
      <c r="A81" s="208"/>
      <c r="B81" s="210"/>
      <c r="C81" s="86" t="s">
        <v>135</v>
      </c>
      <c r="D81" s="83"/>
      <c r="E81" s="84"/>
      <c r="F81" s="82"/>
      <c r="G81" s="75">
        <f t="shared" si="19"/>
        <v>0</v>
      </c>
      <c r="H81" s="82"/>
      <c r="I81" s="40">
        <f t="shared" si="4"/>
        <v>0</v>
      </c>
      <c r="J81" s="40">
        <f t="shared" si="5"/>
        <v>0</v>
      </c>
      <c r="K81" s="208"/>
      <c r="L81" s="85"/>
      <c r="M81" s="2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1.25" customHeight="1" x14ac:dyDescent="0.3">
      <c r="A82" s="192"/>
      <c r="B82" s="211"/>
      <c r="C82" s="86" t="s">
        <v>135</v>
      </c>
      <c r="D82" s="83"/>
      <c r="E82" s="84"/>
      <c r="F82" s="82"/>
      <c r="G82" s="75">
        <f t="shared" si="19"/>
        <v>0</v>
      </c>
      <c r="H82" s="82"/>
      <c r="I82" s="40">
        <f t="shared" si="4"/>
        <v>0</v>
      </c>
      <c r="J82" s="40">
        <f t="shared" si="5"/>
        <v>0</v>
      </c>
      <c r="K82" s="192"/>
      <c r="L82" s="85"/>
      <c r="M82" s="2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1.25" customHeight="1" x14ac:dyDescent="0.3">
      <c r="A83" s="212" t="s">
        <v>211</v>
      </c>
      <c r="B83" s="209" t="s">
        <v>155</v>
      </c>
      <c r="C83" s="66" t="s">
        <v>78</v>
      </c>
      <c r="D83" s="35" t="s">
        <v>116</v>
      </c>
      <c r="E83" s="67"/>
      <c r="F83" s="68"/>
      <c r="G83" s="69">
        <f>E83*G84</f>
        <v>0</v>
      </c>
      <c r="H83" s="69">
        <f>E83*H84</f>
        <v>0</v>
      </c>
      <c r="I83" s="69">
        <f t="shared" si="4"/>
        <v>0</v>
      </c>
      <c r="J83" s="69">
        <f t="shared" si="5"/>
        <v>0</v>
      </c>
      <c r="K83" s="214"/>
      <c r="L83" s="70" t="s">
        <v>118</v>
      </c>
      <c r="M83" s="213"/>
      <c r="N83" s="199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1.25" customHeight="1" x14ac:dyDescent="0.3">
      <c r="A84" s="208"/>
      <c r="B84" s="210"/>
      <c r="C84" s="71" t="s">
        <v>120</v>
      </c>
      <c r="D84" s="72"/>
      <c r="E84" s="73"/>
      <c r="F84" s="74"/>
      <c r="G84" s="75">
        <f t="shared" ref="G84:H84" si="20">SUM(G85:G90)</f>
        <v>0</v>
      </c>
      <c r="H84" s="75">
        <f t="shared" si="20"/>
        <v>0</v>
      </c>
      <c r="I84" s="40">
        <f t="shared" si="4"/>
        <v>0</v>
      </c>
      <c r="J84" s="40">
        <f t="shared" si="5"/>
        <v>0</v>
      </c>
      <c r="K84" s="208"/>
      <c r="L84" s="76" t="s">
        <v>122</v>
      </c>
      <c r="M84" s="77"/>
      <c r="N84" s="3" t="s">
        <v>123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1.25" customHeight="1" x14ac:dyDescent="0.3">
      <c r="A85" s="208"/>
      <c r="B85" s="210"/>
      <c r="C85" s="78" t="s">
        <v>124</v>
      </c>
      <c r="D85" s="79" t="s">
        <v>123</v>
      </c>
      <c r="E85" s="80">
        <f>M84</f>
        <v>0</v>
      </c>
      <c r="F85" s="75">
        <f>IF(M83&gt;0,VLOOKUP(M83,'Dienpinigiai ir apgyvendinimas'!A$4:C$157,3,FALSE),0)</f>
        <v>0</v>
      </c>
      <c r="G85" s="75">
        <f>ROUND(E85*F85*M85,2)</f>
        <v>0</v>
      </c>
      <c r="H85" s="75"/>
      <c r="I85" s="40">
        <f t="shared" si="4"/>
        <v>0</v>
      </c>
      <c r="J85" s="40">
        <f t="shared" si="5"/>
        <v>0</v>
      </c>
      <c r="K85" s="208"/>
      <c r="L85" s="81" t="s">
        <v>126</v>
      </c>
      <c r="M85" s="77"/>
      <c r="N85" s="3" t="s">
        <v>127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1.25" customHeight="1" x14ac:dyDescent="0.3">
      <c r="A86" s="208"/>
      <c r="B86" s="210"/>
      <c r="C86" s="78" t="s">
        <v>128</v>
      </c>
      <c r="D86" s="79" t="s">
        <v>129</v>
      </c>
      <c r="E86" s="80">
        <f>IF(E85&gt;0,E85-1,0)</f>
        <v>0</v>
      </c>
      <c r="F86" s="75">
        <f>IF(M83&gt;0,VLOOKUP(M83,'Dienpinigiai ir apgyvendinimas'!A$4:C$157,2,FALSE),0)</f>
        <v>0</v>
      </c>
      <c r="G86" s="75">
        <f>ROUND(E86*F86*M85,2)</f>
        <v>0</v>
      </c>
      <c r="H86" s="82"/>
      <c r="I86" s="40">
        <f t="shared" si="4"/>
        <v>0</v>
      </c>
      <c r="J86" s="40">
        <f t="shared" si="5"/>
        <v>0</v>
      </c>
      <c r="K86" s="208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1.25" customHeight="1" x14ac:dyDescent="0.3">
      <c r="A87" s="208"/>
      <c r="B87" s="210"/>
      <c r="C87" s="78" t="s">
        <v>131</v>
      </c>
      <c r="D87" s="83"/>
      <c r="E87" s="84"/>
      <c r="F87" s="82"/>
      <c r="G87" s="75">
        <f t="shared" ref="G87:G90" si="21">ROUND(E87*F87,2)</f>
        <v>0</v>
      </c>
      <c r="H87" s="82"/>
      <c r="I87" s="40">
        <f t="shared" si="4"/>
        <v>0</v>
      </c>
      <c r="J87" s="40">
        <f t="shared" si="5"/>
        <v>0</v>
      </c>
      <c r="K87" s="208"/>
      <c r="L87" s="85"/>
      <c r="M87" s="2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1.25" customHeight="1" x14ac:dyDescent="0.3">
      <c r="A88" s="208"/>
      <c r="B88" s="210"/>
      <c r="C88" s="78" t="s">
        <v>133</v>
      </c>
      <c r="D88" s="83"/>
      <c r="E88" s="84"/>
      <c r="F88" s="82"/>
      <c r="G88" s="75">
        <f t="shared" si="21"/>
        <v>0</v>
      </c>
      <c r="H88" s="82"/>
      <c r="I88" s="40">
        <f t="shared" si="4"/>
        <v>0</v>
      </c>
      <c r="J88" s="40">
        <f t="shared" si="5"/>
        <v>0</v>
      </c>
      <c r="K88" s="208"/>
      <c r="L88" s="85"/>
      <c r="M88" s="2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1.25" customHeight="1" x14ac:dyDescent="0.3">
      <c r="A89" s="208"/>
      <c r="B89" s="210"/>
      <c r="C89" s="86" t="s">
        <v>135</v>
      </c>
      <c r="D89" s="83"/>
      <c r="E89" s="84"/>
      <c r="F89" s="82"/>
      <c r="G89" s="75">
        <f t="shared" si="21"/>
        <v>0</v>
      </c>
      <c r="H89" s="82"/>
      <c r="I89" s="40">
        <f t="shared" si="4"/>
        <v>0</v>
      </c>
      <c r="J89" s="40">
        <f t="shared" si="5"/>
        <v>0</v>
      </c>
      <c r="K89" s="208"/>
      <c r="L89" s="85"/>
      <c r="M89" s="2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1.25" customHeight="1" x14ac:dyDescent="0.3">
      <c r="A90" s="192"/>
      <c r="B90" s="211"/>
      <c r="C90" s="86" t="s">
        <v>135</v>
      </c>
      <c r="D90" s="83"/>
      <c r="E90" s="84"/>
      <c r="F90" s="82"/>
      <c r="G90" s="75">
        <f t="shared" si="21"/>
        <v>0</v>
      </c>
      <c r="H90" s="82"/>
      <c r="I90" s="40">
        <f t="shared" si="4"/>
        <v>0</v>
      </c>
      <c r="J90" s="40">
        <f t="shared" si="5"/>
        <v>0</v>
      </c>
      <c r="K90" s="192"/>
      <c r="L90" s="85"/>
      <c r="M90" s="29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1.25" customHeight="1" x14ac:dyDescent="0.3">
      <c r="A91" s="212" t="s">
        <v>228</v>
      </c>
      <c r="B91" s="209" t="s">
        <v>155</v>
      </c>
      <c r="C91" s="66" t="s">
        <v>78</v>
      </c>
      <c r="D91" s="35" t="s">
        <v>116</v>
      </c>
      <c r="E91" s="67"/>
      <c r="F91" s="68"/>
      <c r="G91" s="69">
        <f>E91*G92</f>
        <v>0</v>
      </c>
      <c r="H91" s="69">
        <f>E91*H92</f>
        <v>0</v>
      </c>
      <c r="I91" s="69">
        <f t="shared" si="4"/>
        <v>0</v>
      </c>
      <c r="J91" s="69">
        <f t="shared" si="5"/>
        <v>0</v>
      </c>
      <c r="K91" s="214"/>
      <c r="L91" s="70" t="s">
        <v>118</v>
      </c>
      <c r="M91" s="213"/>
      <c r="N91" s="199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1.25" customHeight="1" x14ac:dyDescent="0.3">
      <c r="A92" s="208"/>
      <c r="B92" s="210"/>
      <c r="C92" s="71" t="s">
        <v>120</v>
      </c>
      <c r="D92" s="72"/>
      <c r="E92" s="73"/>
      <c r="F92" s="74"/>
      <c r="G92" s="75">
        <f t="shared" ref="G92:H92" si="22">SUM(G93:G98)</f>
        <v>0</v>
      </c>
      <c r="H92" s="75">
        <f t="shared" si="22"/>
        <v>0</v>
      </c>
      <c r="I92" s="40">
        <f t="shared" si="4"/>
        <v>0</v>
      </c>
      <c r="J92" s="40">
        <f t="shared" si="5"/>
        <v>0</v>
      </c>
      <c r="K92" s="208"/>
      <c r="L92" s="76" t="s">
        <v>122</v>
      </c>
      <c r="M92" s="77"/>
      <c r="N92" s="3" t="s">
        <v>123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1.25" customHeight="1" x14ac:dyDescent="0.3">
      <c r="A93" s="208"/>
      <c r="B93" s="210"/>
      <c r="C93" s="78" t="s">
        <v>124</v>
      </c>
      <c r="D93" s="79" t="s">
        <v>123</v>
      </c>
      <c r="E93" s="80">
        <f>M92</f>
        <v>0</v>
      </c>
      <c r="F93" s="75">
        <f>IF(M91&gt;0,VLOOKUP(M91,'Dienpinigiai ir apgyvendinimas'!A$4:C$157,3,FALSE),0)</f>
        <v>0</v>
      </c>
      <c r="G93" s="75">
        <f>ROUND(E93*F93*M93,2)</f>
        <v>0</v>
      </c>
      <c r="H93" s="75"/>
      <c r="I93" s="40">
        <f t="shared" si="4"/>
        <v>0</v>
      </c>
      <c r="J93" s="40">
        <f t="shared" si="5"/>
        <v>0</v>
      </c>
      <c r="K93" s="208"/>
      <c r="L93" s="81" t="s">
        <v>126</v>
      </c>
      <c r="M93" s="77"/>
      <c r="N93" s="3" t="s">
        <v>127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1.25" customHeight="1" x14ac:dyDescent="0.3">
      <c r="A94" s="208"/>
      <c r="B94" s="210"/>
      <c r="C94" s="78" t="s">
        <v>128</v>
      </c>
      <c r="D94" s="79" t="s">
        <v>129</v>
      </c>
      <c r="E94" s="80">
        <f>IF(E93&gt;0,E93-1,0)</f>
        <v>0</v>
      </c>
      <c r="F94" s="75">
        <f>IF(M91&gt;0,VLOOKUP(M91,'Dienpinigiai ir apgyvendinimas'!A$4:C$157,2,FALSE),0)</f>
        <v>0</v>
      </c>
      <c r="G94" s="75">
        <f>ROUND(E94*F94*M93,2)</f>
        <v>0</v>
      </c>
      <c r="H94" s="82"/>
      <c r="I94" s="40">
        <f t="shared" si="4"/>
        <v>0</v>
      </c>
      <c r="J94" s="40">
        <f t="shared" si="5"/>
        <v>0</v>
      </c>
      <c r="K94" s="208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1.25" customHeight="1" x14ac:dyDescent="0.3">
      <c r="A95" s="208"/>
      <c r="B95" s="210"/>
      <c r="C95" s="78" t="s">
        <v>131</v>
      </c>
      <c r="D95" s="83"/>
      <c r="E95" s="84"/>
      <c r="F95" s="82"/>
      <c r="G95" s="75">
        <f t="shared" ref="G95:G98" si="23">ROUND(E95*F95,2)</f>
        <v>0</v>
      </c>
      <c r="H95" s="82"/>
      <c r="I95" s="40">
        <f t="shared" si="4"/>
        <v>0</v>
      </c>
      <c r="J95" s="40">
        <f t="shared" si="5"/>
        <v>0</v>
      </c>
      <c r="K95" s="208"/>
      <c r="L95" s="85"/>
      <c r="M95" s="29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1.25" customHeight="1" x14ac:dyDescent="0.3">
      <c r="A96" s="208"/>
      <c r="B96" s="210"/>
      <c r="C96" s="78" t="s">
        <v>133</v>
      </c>
      <c r="D96" s="83"/>
      <c r="E96" s="84"/>
      <c r="F96" s="82"/>
      <c r="G96" s="75">
        <f t="shared" si="23"/>
        <v>0</v>
      </c>
      <c r="H96" s="82"/>
      <c r="I96" s="40">
        <f t="shared" si="4"/>
        <v>0</v>
      </c>
      <c r="J96" s="40">
        <f t="shared" si="5"/>
        <v>0</v>
      </c>
      <c r="K96" s="208"/>
      <c r="L96" s="85"/>
      <c r="M96" s="29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1.25" customHeight="1" x14ac:dyDescent="0.3">
      <c r="A97" s="208"/>
      <c r="B97" s="210"/>
      <c r="C97" s="86" t="s">
        <v>135</v>
      </c>
      <c r="D97" s="83"/>
      <c r="E97" s="84"/>
      <c r="F97" s="82"/>
      <c r="G97" s="75">
        <f t="shared" si="23"/>
        <v>0</v>
      </c>
      <c r="H97" s="82"/>
      <c r="I97" s="40">
        <f t="shared" si="4"/>
        <v>0</v>
      </c>
      <c r="J97" s="40">
        <f t="shared" si="5"/>
        <v>0</v>
      </c>
      <c r="K97" s="208"/>
      <c r="L97" s="85"/>
      <c r="M97" s="29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1.25" customHeight="1" x14ac:dyDescent="0.3">
      <c r="A98" s="192"/>
      <c r="B98" s="211"/>
      <c r="C98" s="86" t="s">
        <v>135</v>
      </c>
      <c r="D98" s="83"/>
      <c r="E98" s="84"/>
      <c r="F98" s="82"/>
      <c r="G98" s="75">
        <f t="shared" si="23"/>
        <v>0</v>
      </c>
      <c r="H98" s="82"/>
      <c r="I98" s="40">
        <f t="shared" si="4"/>
        <v>0</v>
      </c>
      <c r="J98" s="40">
        <f t="shared" si="5"/>
        <v>0</v>
      </c>
      <c r="K98" s="192"/>
      <c r="L98" s="85"/>
      <c r="M98" s="29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1.25" customHeight="1" x14ac:dyDescent="0.3">
      <c r="A99" s="212" t="s">
        <v>243</v>
      </c>
      <c r="B99" s="209" t="s">
        <v>155</v>
      </c>
      <c r="C99" s="66" t="s">
        <v>78</v>
      </c>
      <c r="D99" s="35" t="s">
        <v>116</v>
      </c>
      <c r="E99" s="67"/>
      <c r="F99" s="68"/>
      <c r="G99" s="69">
        <f>E99*G100</f>
        <v>0</v>
      </c>
      <c r="H99" s="69">
        <f>E99*H100</f>
        <v>0</v>
      </c>
      <c r="I99" s="69">
        <f t="shared" si="4"/>
        <v>0</v>
      </c>
      <c r="J99" s="69">
        <f t="shared" si="5"/>
        <v>0</v>
      </c>
      <c r="K99" s="214"/>
      <c r="L99" s="70" t="s">
        <v>118</v>
      </c>
      <c r="M99" s="213"/>
      <c r="N99" s="199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1.25" customHeight="1" x14ac:dyDescent="0.3">
      <c r="A100" s="208"/>
      <c r="B100" s="210"/>
      <c r="C100" s="71" t="s">
        <v>120</v>
      </c>
      <c r="D100" s="72"/>
      <c r="E100" s="73"/>
      <c r="F100" s="74"/>
      <c r="G100" s="75">
        <f t="shared" ref="G100:H100" si="24">SUM(G101:G106)</f>
        <v>0</v>
      </c>
      <c r="H100" s="75">
        <f t="shared" si="24"/>
        <v>0</v>
      </c>
      <c r="I100" s="40">
        <f t="shared" si="4"/>
        <v>0</v>
      </c>
      <c r="J100" s="40">
        <f t="shared" si="5"/>
        <v>0</v>
      </c>
      <c r="K100" s="208"/>
      <c r="L100" s="76" t="s">
        <v>122</v>
      </c>
      <c r="M100" s="77"/>
      <c r="N100" s="3" t="s">
        <v>123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1.25" customHeight="1" x14ac:dyDescent="0.3">
      <c r="A101" s="208"/>
      <c r="B101" s="210"/>
      <c r="C101" s="78" t="s">
        <v>124</v>
      </c>
      <c r="D101" s="79" t="s">
        <v>123</v>
      </c>
      <c r="E101" s="80">
        <f>M100</f>
        <v>0</v>
      </c>
      <c r="F101" s="75">
        <f>IF(M99&gt;0,VLOOKUP(M99,'Dienpinigiai ir apgyvendinimas'!A$4:C$157,3,FALSE),0)</f>
        <v>0</v>
      </c>
      <c r="G101" s="75">
        <f>ROUND(E101*F101*M101,2)</f>
        <v>0</v>
      </c>
      <c r="H101" s="75"/>
      <c r="I101" s="40">
        <f t="shared" si="4"/>
        <v>0</v>
      </c>
      <c r="J101" s="40">
        <f t="shared" si="5"/>
        <v>0</v>
      </c>
      <c r="K101" s="208"/>
      <c r="L101" s="81" t="s">
        <v>126</v>
      </c>
      <c r="M101" s="77"/>
      <c r="N101" s="3" t="s">
        <v>127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1.25" customHeight="1" x14ac:dyDescent="0.3">
      <c r="A102" s="208"/>
      <c r="B102" s="210"/>
      <c r="C102" s="78" t="s">
        <v>128</v>
      </c>
      <c r="D102" s="79" t="s">
        <v>129</v>
      </c>
      <c r="E102" s="80">
        <f>IF(E101&gt;0,E101-1,0)</f>
        <v>0</v>
      </c>
      <c r="F102" s="75">
        <f>IF(M99&gt;0,VLOOKUP(M99,'Dienpinigiai ir apgyvendinimas'!A$4:C$157,2,FALSE),0)</f>
        <v>0</v>
      </c>
      <c r="G102" s="75">
        <f>ROUND(E102*F102*M101,2)</f>
        <v>0</v>
      </c>
      <c r="H102" s="82"/>
      <c r="I102" s="40">
        <f t="shared" si="4"/>
        <v>0</v>
      </c>
      <c r="J102" s="40">
        <f t="shared" si="5"/>
        <v>0</v>
      </c>
      <c r="K102" s="208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1.25" customHeight="1" x14ac:dyDescent="0.3">
      <c r="A103" s="208"/>
      <c r="B103" s="210"/>
      <c r="C103" s="78" t="s">
        <v>131</v>
      </c>
      <c r="D103" s="83"/>
      <c r="E103" s="84"/>
      <c r="F103" s="82"/>
      <c r="G103" s="75">
        <f t="shared" ref="G103:G106" si="25">ROUND(E103*F103,2)</f>
        <v>0</v>
      </c>
      <c r="H103" s="82"/>
      <c r="I103" s="40">
        <f t="shared" si="4"/>
        <v>0</v>
      </c>
      <c r="J103" s="40">
        <f t="shared" si="5"/>
        <v>0</v>
      </c>
      <c r="K103" s="208"/>
      <c r="L103" s="85"/>
      <c r="M103" s="29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1.25" customHeight="1" x14ac:dyDescent="0.3">
      <c r="A104" s="208"/>
      <c r="B104" s="210"/>
      <c r="C104" s="78" t="s">
        <v>133</v>
      </c>
      <c r="D104" s="83"/>
      <c r="E104" s="84"/>
      <c r="F104" s="82"/>
      <c r="G104" s="75">
        <f t="shared" si="25"/>
        <v>0</v>
      </c>
      <c r="H104" s="82"/>
      <c r="I104" s="40">
        <f t="shared" si="4"/>
        <v>0</v>
      </c>
      <c r="J104" s="40">
        <f t="shared" si="5"/>
        <v>0</v>
      </c>
      <c r="K104" s="208"/>
      <c r="L104" s="85"/>
      <c r="M104" s="29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1.25" customHeight="1" x14ac:dyDescent="0.3">
      <c r="A105" s="208"/>
      <c r="B105" s="210"/>
      <c r="C105" s="86" t="s">
        <v>135</v>
      </c>
      <c r="D105" s="83"/>
      <c r="E105" s="84"/>
      <c r="F105" s="82"/>
      <c r="G105" s="75">
        <f t="shared" si="25"/>
        <v>0</v>
      </c>
      <c r="H105" s="82"/>
      <c r="I105" s="40">
        <f t="shared" si="4"/>
        <v>0</v>
      </c>
      <c r="J105" s="40">
        <f t="shared" si="5"/>
        <v>0</v>
      </c>
      <c r="K105" s="208"/>
      <c r="L105" s="85"/>
      <c r="M105" s="29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1.25" customHeight="1" x14ac:dyDescent="0.3">
      <c r="A106" s="192"/>
      <c r="B106" s="211"/>
      <c r="C106" s="86" t="s">
        <v>135</v>
      </c>
      <c r="D106" s="83"/>
      <c r="E106" s="84"/>
      <c r="F106" s="82"/>
      <c r="G106" s="75">
        <f t="shared" si="25"/>
        <v>0</v>
      </c>
      <c r="H106" s="82"/>
      <c r="I106" s="40">
        <f t="shared" si="4"/>
        <v>0</v>
      </c>
      <c r="J106" s="40">
        <f t="shared" si="5"/>
        <v>0</v>
      </c>
      <c r="K106" s="192"/>
      <c r="L106" s="85"/>
      <c r="M106" s="29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1.25" customHeight="1" x14ac:dyDescent="0.3">
      <c r="A107" s="24" t="s">
        <v>252</v>
      </c>
      <c r="B107" s="217" t="s">
        <v>254</v>
      </c>
      <c r="C107" s="195"/>
      <c r="D107" s="195"/>
      <c r="E107" s="195"/>
      <c r="F107" s="199"/>
      <c r="G107" s="25">
        <f t="shared" ref="G107:J107" si="26">SUM(G108:G132)</f>
        <v>0</v>
      </c>
      <c r="H107" s="25">
        <f t="shared" si="26"/>
        <v>0</v>
      </c>
      <c r="I107" s="25">
        <f t="shared" si="26"/>
        <v>0</v>
      </c>
      <c r="J107" s="25">
        <f t="shared" si="26"/>
        <v>0</v>
      </c>
      <c r="K107" s="27"/>
      <c r="L107" s="104"/>
      <c r="M107" s="29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4" x14ac:dyDescent="0.3">
      <c r="A108" s="31" t="s">
        <v>256</v>
      </c>
      <c r="B108" s="218"/>
      <c r="C108" s="199"/>
      <c r="D108" s="67"/>
      <c r="E108" s="105"/>
      <c r="F108" s="105"/>
      <c r="G108" s="40">
        <f t="shared" ref="G108:G132" si="27">ROUND(E108*F108,2)</f>
        <v>0</v>
      </c>
      <c r="H108" s="105"/>
      <c r="I108" s="40">
        <f t="shared" ref="I108:I132" si="28">ROUND((G108+H108)*$C$2,2)</f>
        <v>0</v>
      </c>
      <c r="J108" s="40">
        <f t="shared" ref="J108:J132" si="29">ROUND((G108+H108)*0.5,2)</f>
        <v>0</v>
      </c>
      <c r="K108" s="42"/>
      <c r="L108" s="131"/>
      <c r="M108" s="29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4" x14ac:dyDescent="0.3">
      <c r="A109" s="31" t="s">
        <v>259</v>
      </c>
      <c r="B109" s="218"/>
      <c r="C109" s="199"/>
      <c r="D109" s="67"/>
      <c r="E109" s="105"/>
      <c r="F109" s="105"/>
      <c r="G109" s="40">
        <f t="shared" si="27"/>
        <v>0</v>
      </c>
      <c r="H109" s="105"/>
      <c r="I109" s="40">
        <f t="shared" si="28"/>
        <v>0</v>
      </c>
      <c r="J109" s="40">
        <f t="shared" si="29"/>
        <v>0</v>
      </c>
      <c r="K109" s="42"/>
      <c r="L109" s="131"/>
      <c r="M109" s="29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4" x14ac:dyDescent="0.3">
      <c r="A110" s="31" t="s">
        <v>260</v>
      </c>
      <c r="B110" s="218"/>
      <c r="C110" s="199"/>
      <c r="D110" s="67"/>
      <c r="E110" s="105"/>
      <c r="F110" s="105"/>
      <c r="G110" s="40">
        <f t="shared" si="27"/>
        <v>0</v>
      </c>
      <c r="H110" s="105"/>
      <c r="I110" s="40">
        <f t="shared" si="28"/>
        <v>0</v>
      </c>
      <c r="J110" s="40">
        <f t="shared" si="29"/>
        <v>0</v>
      </c>
      <c r="K110" s="42"/>
      <c r="L110" s="106"/>
      <c r="M110" s="29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4" x14ac:dyDescent="0.3">
      <c r="A111" s="31" t="s">
        <v>262</v>
      </c>
      <c r="B111" s="218"/>
      <c r="C111" s="199"/>
      <c r="D111" s="67"/>
      <c r="E111" s="105"/>
      <c r="F111" s="105"/>
      <c r="G111" s="40">
        <f t="shared" si="27"/>
        <v>0</v>
      </c>
      <c r="H111" s="105"/>
      <c r="I111" s="40">
        <f t="shared" si="28"/>
        <v>0</v>
      </c>
      <c r="J111" s="40">
        <f t="shared" si="29"/>
        <v>0</v>
      </c>
      <c r="K111" s="42"/>
      <c r="L111" s="132"/>
      <c r="M111" s="29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4" x14ac:dyDescent="0.3">
      <c r="A112" s="31" t="s">
        <v>264</v>
      </c>
      <c r="B112" s="218"/>
      <c r="C112" s="199"/>
      <c r="D112" s="67"/>
      <c r="E112" s="105"/>
      <c r="F112" s="105"/>
      <c r="G112" s="40">
        <f t="shared" si="27"/>
        <v>0</v>
      </c>
      <c r="H112" s="105"/>
      <c r="I112" s="40">
        <f t="shared" si="28"/>
        <v>0</v>
      </c>
      <c r="J112" s="40">
        <f t="shared" si="29"/>
        <v>0</v>
      </c>
      <c r="K112" s="42"/>
      <c r="L112" s="133"/>
      <c r="M112" s="29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4" x14ac:dyDescent="0.3">
      <c r="A113" s="31" t="s">
        <v>267</v>
      </c>
      <c r="B113" s="218"/>
      <c r="C113" s="199"/>
      <c r="D113" s="67"/>
      <c r="E113" s="105"/>
      <c r="F113" s="105"/>
      <c r="G113" s="40">
        <f t="shared" si="27"/>
        <v>0</v>
      </c>
      <c r="H113" s="105"/>
      <c r="I113" s="40">
        <f t="shared" si="28"/>
        <v>0</v>
      </c>
      <c r="J113" s="40">
        <f t="shared" si="29"/>
        <v>0</v>
      </c>
      <c r="K113" s="42"/>
      <c r="L113" s="106"/>
      <c r="M113" s="29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4" x14ac:dyDescent="0.3">
      <c r="A114" s="31" t="s">
        <v>268</v>
      </c>
      <c r="B114" s="218"/>
      <c r="C114" s="199"/>
      <c r="D114" s="67"/>
      <c r="E114" s="105"/>
      <c r="F114" s="105"/>
      <c r="G114" s="40">
        <f t="shared" si="27"/>
        <v>0</v>
      </c>
      <c r="H114" s="105"/>
      <c r="I114" s="40">
        <f t="shared" si="28"/>
        <v>0</v>
      </c>
      <c r="J114" s="40">
        <f t="shared" si="29"/>
        <v>0</v>
      </c>
      <c r="K114" s="42"/>
      <c r="L114" s="131"/>
      <c r="M114" s="29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4" x14ac:dyDescent="0.3">
      <c r="A115" s="31" t="s">
        <v>270</v>
      </c>
      <c r="B115" s="218"/>
      <c r="C115" s="199"/>
      <c r="D115" s="67"/>
      <c r="E115" s="105"/>
      <c r="F115" s="105"/>
      <c r="G115" s="40">
        <f t="shared" si="27"/>
        <v>0</v>
      </c>
      <c r="H115" s="105"/>
      <c r="I115" s="40">
        <f t="shared" si="28"/>
        <v>0</v>
      </c>
      <c r="J115" s="40">
        <f t="shared" si="29"/>
        <v>0</v>
      </c>
      <c r="K115" s="42"/>
      <c r="L115" s="131"/>
      <c r="M115" s="29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4" x14ac:dyDescent="0.3">
      <c r="A116" s="31" t="s">
        <v>271</v>
      </c>
      <c r="B116" s="218"/>
      <c r="C116" s="199"/>
      <c r="D116" s="67"/>
      <c r="E116" s="105"/>
      <c r="F116" s="105"/>
      <c r="G116" s="40">
        <f t="shared" si="27"/>
        <v>0</v>
      </c>
      <c r="H116" s="105"/>
      <c r="I116" s="40">
        <f t="shared" si="28"/>
        <v>0</v>
      </c>
      <c r="J116" s="40">
        <f t="shared" si="29"/>
        <v>0</v>
      </c>
      <c r="K116" s="42"/>
      <c r="L116" s="131"/>
      <c r="M116" s="29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4" x14ac:dyDescent="0.3">
      <c r="A117" s="31" t="s">
        <v>273</v>
      </c>
      <c r="B117" s="218"/>
      <c r="C117" s="199"/>
      <c r="D117" s="67"/>
      <c r="E117" s="105"/>
      <c r="F117" s="105"/>
      <c r="G117" s="40">
        <f t="shared" si="27"/>
        <v>0</v>
      </c>
      <c r="H117" s="105"/>
      <c r="I117" s="40">
        <f t="shared" si="28"/>
        <v>0</v>
      </c>
      <c r="J117" s="40">
        <f t="shared" si="29"/>
        <v>0</v>
      </c>
      <c r="K117" s="42"/>
      <c r="L117" s="131"/>
      <c r="M117" s="29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4" x14ac:dyDescent="0.3">
      <c r="A118" s="31" t="s">
        <v>275</v>
      </c>
      <c r="B118" s="218"/>
      <c r="C118" s="199"/>
      <c r="D118" s="67"/>
      <c r="E118" s="105"/>
      <c r="F118" s="105"/>
      <c r="G118" s="40">
        <f t="shared" si="27"/>
        <v>0</v>
      </c>
      <c r="H118" s="105"/>
      <c r="I118" s="40">
        <f t="shared" si="28"/>
        <v>0</v>
      </c>
      <c r="J118" s="40">
        <f t="shared" si="29"/>
        <v>0</v>
      </c>
      <c r="K118" s="42"/>
      <c r="L118" s="106"/>
      <c r="M118" s="29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4" x14ac:dyDescent="0.3">
      <c r="A119" s="31" t="s">
        <v>276</v>
      </c>
      <c r="B119" s="218"/>
      <c r="C119" s="199"/>
      <c r="D119" s="67"/>
      <c r="E119" s="105"/>
      <c r="F119" s="105"/>
      <c r="G119" s="40">
        <f t="shared" si="27"/>
        <v>0</v>
      </c>
      <c r="H119" s="105"/>
      <c r="I119" s="40">
        <f t="shared" si="28"/>
        <v>0</v>
      </c>
      <c r="J119" s="40">
        <f t="shared" si="29"/>
        <v>0</v>
      </c>
      <c r="K119" s="42"/>
      <c r="L119" s="106"/>
      <c r="M119" s="29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4" x14ac:dyDescent="0.3">
      <c r="A120" s="31" t="s">
        <v>278</v>
      </c>
      <c r="B120" s="218"/>
      <c r="C120" s="199"/>
      <c r="D120" s="67"/>
      <c r="E120" s="105"/>
      <c r="F120" s="105"/>
      <c r="G120" s="40">
        <f t="shared" si="27"/>
        <v>0</v>
      </c>
      <c r="H120" s="105"/>
      <c r="I120" s="40">
        <f t="shared" si="28"/>
        <v>0</v>
      </c>
      <c r="J120" s="40">
        <f t="shared" si="29"/>
        <v>0</v>
      </c>
      <c r="K120" s="42"/>
      <c r="L120" s="106"/>
      <c r="M120" s="29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4" x14ac:dyDescent="0.3">
      <c r="A121" s="31" t="s">
        <v>280</v>
      </c>
      <c r="B121" s="218"/>
      <c r="C121" s="199"/>
      <c r="D121" s="67"/>
      <c r="E121" s="105"/>
      <c r="F121" s="105"/>
      <c r="G121" s="40">
        <f t="shared" si="27"/>
        <v>0</v>
      </c>
      <c r="H121" s="105"/>
      <c r="I121" s="40">
        <f t="shared" si="28"/>
        <v>0</v>
      </c>
      <c r="J121" s="40">
        <f t="shared" si="29"/>
        <v>0</v>
      </c>
      <c r="K121" s="42"/>
      <c r="L121" s="131"/>
      <c r="M121" s="29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4" x14ac:dyDescent="0.3">
      <c r="A122" s="31" t="s">
        <v>282</v>
      </c>
      <c r="B122" s="218"/>
      <c r="C122" s="199"/>
      <c r="D122" s="67"/>
      <c r="E122" s="105"/>
      <c r="F122" s="105"/>
      <c r="G122" s="40">
        <f t="shared" si="27"/>
        <v>0</v>
      </c>
      <c r="H122" s="105"/>
      <c r="I122" s="40">
        <f t="shared" si="28"/>
        <v>0</v>
      </c>
      <c r="J122" s="40">
        <f t="shared" si="29"/>
        <v>0</v>
      </c>
      <c r="K122" s="42"/>
      <c r="L122" s="131"/>
      <c r="M122" s="29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4" x14ac:dyDescent="0.3">
      <c r="A123" s="31" t="s">
        <v>285</v>
      </c>
      <c r="B123" s="218"/>
      <c r="C123" s="199"/>
      <c r="D123" s="67"/>
      <c r="E123" s="105"/>
      <c r="F123" s="105"/>
      <c r="G123" s="40">
        <f t="shared" si="27"/>
        <v>0</v>
      </c>
      <c r="H123" s="105"/>
      <c r="I123" s="40">
        <f t="shared" si="28"/>
        <v>0</v>
      </c>
      <c r="J123" s="40">
        <f t="shared" si="29"/>
        <v>0</v>
      </c>
      <c r="K123" s="42"/>
      <c r="L123" s="131"/>
      <c r="M123" s="29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4" x14ac:dyDescent="0.3">
      <c r="A124" s="31" t="s">
        <v>287</v>
      </c>
      <c r="B124" s="218"/>
      <c r="C124" s="199"/>
      <c r="D124" s="67"/>
      <c r="E124" s="105"/>
      <c r="F124" s="105"/>
      <c r="G124" s="40">
        <f t="shared" si="27"/>
        <v>0</v>
      </c>
      <c r="H124" s="105"/>
      <c r="I124" s="40">
        <f t="shared" si="28"/>
        <v>0</v>
      </c>
      <c r="J124" s="40">
        <f t="shared" si="29"/>
        <v>0</v>
      </c>
      <c r="K124" s="42"/>
      <c r="L124" s="131"/>
      <c r="M124" s="29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4" x14ac:dyDescent="0.3">
      <c r="A125" s="31" t="s">
        <v>289</v>
      </c>
      <c r="B125" s="218"/>
      <c r="C125" s="199"/>
      <c r="D125" s="67"/>
      <c r="E125" s="105"/>
      <c r="F125" s="105"/>
      <c r="G125" s="40">
        <f t="shared" si="27"/>
        <v>0</v>
      </c>
      <c r="H125" s="105"/>
      <c r="I125" s="40">
        <f t="shared" si="28"/>
        <v>0</v>
      </c>
      <c r="J125" s="40">
        <f t="shared" si="29"/>
        <v>0</v>
      </c>
      <c r="K125" s="42"/>
      <c r="L125" s="131"/>
      <c r="M125" s="29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1.25" customHeight="1" x14ac:dyDescent="0.3">
      <c r="A126" s="31" t="s">
        <v>290</v>
      </c>
      <c r="B126" s="218"/>
      <c r="C126" s="199"/>
      <c r="D126" s="67"/>
      <c r="E126" s="105"/>
      <c r="F126" s="105"/>
      <c r="G126" s="40">
        <f t="shared" si="27"/>
        <v>0</v>
      </c>
      <c r="H126" s="105"/>
      <c r="I126" s="40">
        <f t="shared" si="28"/>
        <v>0</v>
      </c>
      <c r="J126" s="40">
        <f t="shared" si="29"/>
        <v>0</v>
      </c>
      <c r="K126" s="42"/>
      <c r="L126" s="106"/>
      <c r="M126" s="29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1.25" customHeight="1" x14ac:dyDescent="0.3">
      <c r="A127" s="31" t="s">
        <v>291</v>
      </c>
      <c r="B127" s="218"/>
      <c r="C127" s="199"/>
      <c r="D127" s="67"/>
      <c r="E127" s="105"/>
      <c r="F127" s="105"/>
      <c r="G127" s="40">
        <f t="shared" si="27"/>
        <v>0</v>
      </c>
      <c r="H127" s="105"/>
      <c r="I127" s="40">
        <f t="shared" si="28"/>
        <v>0</v>
      </c>
      <c r="J127" s="40">
        <f t="shared" si="29"/>
        <v>0</v>
      </c>
      <c r="K127" s="42"/>
      <c r="L127" s="106"/>
      <c r="M127" s="29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1.25" customHeight="1" x14ac:dyDescent="0.3">
      <c r="A128" s="31" t="s">
        <v>292</v>
      </c>
      <c r="B128" s="218"/>
      <c r="C128" s="199"/>
      <c r="D128" s="67"/>
      <c r="E128" s="105"/>
      <c r="F128" s="105"/>
      <c r="G128" s="40">
        <f t="shared" si="27"/>
        <v>0</v>
      </c>
      <c r="H128" s="105"/>
      <c r="I128" s="40">
        <f t="shared" si="28"/>
        <v>0</v>
      </c>
      <c r="J128" s="40">
        <f t="shared" si="29"/>
        <v>0</v>
      </c>
      <c r="K128" s="42"/>
      <c r="L128" s="106"/>
      <c r="M128" s="29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1.25" customHeight="1" x14ac:dyDescent="0.3">
      <c r="A129" s="31" t="s">
        <v>293</v>
      </c>
      <c r="B129" s="218"/>
      <c r="C129" s="199"/>
      <c r="D129" s="67"/>
      <c r="E129" s="105"/>
      <c r="F129" s="105"/>
      <c r="G129" s="40">
        <f t="shared" si="27"/>
        <v>0</v>
      </c>
      <c r="H129" s="105"/>
      <c r="I129" s="40">
        <f t="shared" si="28"/>
        <v>0</v>
      </c>
      <c r="J129" s="40">
        <f t="shared" si="29"/>
        <v>0</v>
      </c>
      <c r="K129" s="42"/>
      <c r="L129" s="106"/>
      <c r="M129" s="29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1.25" customHeight="1" x14ac:dyDescent="0.3">
      <c r="A130" s="31" t="s">
        <v>294</v>
      </c>
      <c r="B130" s="218"/>
      <c r="C130" s="199"/>
      <c r="D130" s="67"/>
      <c r="E130" s="105"/>
      <c r="F130" s="105"/>
      <c r="G130" s="40">
        <f t="shared" si="27"/>
        <v>0</v>
      </c>
      <c r="H130" s="105"/>
      <c r="I130" s="40">
        <f t="shared" si="28"/>
        <v>0</v>
      </c>
      <c r="J130" s="40">
        <f t="shared" si="29"/>
        <v>0</v>
      </c>
      <c r="K130" s="42"/>
      <c r="L130" s="106"/>
      <c r="M130" s="29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1.25" customHeight="1" x14ac:dyDescent="0.3">
      <c r="A131" s="31" t="s">
        <v>295</v>
      </c>
      <c r="B131" s="218"/>
      <c r="C131" s="199"/>
      <c r="D131" s="67"/>
      <c r="E131" s="105"/>
      <c r="F131" s="105"/>
      <c r="G131" s="40">
        <f t="shared" si="27"/>
        <v>0</v>
      </c>
      <c r="H131" s="105"/>
      <c r="I131" s="40">
        <f t="shared" si="28"/>
        <v>0</v>
      </c>
      <c r="J131" s="40">
        <f t="shared" si="29"/>
        <v>0</v>
      </c>
      <c r="K131" s="42"/>
      <c r="L131" s="106"/>
      <c r="M131" s="29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1.25" customHeight="1" x14ac:dyDescent="0.3">
      <c r="A132" s="31" t="s">
        <v>296</v>
      </c>
      <c r="B132" s="218"/>
      <c r="C132" s="199"/>
      <c r="D132" s="67"/>
      <c r="E132" s="105"/>
      <c r="F132" s="105"/>
      <c r="G132" s="40">
        <f t="shared" si="27"/>
        <v>0</v>
      </c>
      <c r="H132" s="105"/>
      <c r="I132" s="40">
        <f t="shared" si="28"/>
        <v>0</v>
      </c>
      <c r="J132" s="40">
        <f t="shared" si="29"/>
        <v>0</v>
      </c>
      <c r="K132" s="42"/>
      <c r="L132" s="106"/>
      <c r="M132" s="29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1.25" customHeight="1" x14ac:dyDescent="0.3">
      <c r="A133" s="219" t="s">
        <v>489</v>
      </c>
      <c r="B133" s="195"/>
      <c r="C133" s="195"/>
      <c r="D133" s="195"/>
      <c r="E133" s="195"/>
      <c r="F133" s="199"/>
      <c r="G133" s="108">
        <f>G5++G26+G107</f>
        <v>0</v>
      </c>
      <c r="H133" s="108">
        <f>H5++H26+H107</f>
        <v>0</v>
      </c>
      <c r="I133" s="108">
        <f>I5++I26+I107</f>
        <v>0</v>
      </c>
      <c r="J133" s="108">
        <f>J5++J26+J107</f>
        <v>0</v>
      </c>
      <c r="K133" s="109"/>
      <c r="L133" s="110"/>
      <c r="M133" s="29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5.25" customHeight="1" x14ac:dyDescent="0.3">
      <c r="A134" s="111"/>
      <c r="B134" s="220"/>
      <c r="C134" s="203"/>
      <c r="D134" s="221" t="s">
        <v>298</v>
      </c>
      <c r="E134" s="202"/>
      <c r="F134" s="203"/>
      <c r="G134" s="112"/>
      <c r="H134" s="112"/>
      <c r="I134" s="112"/>
      <c r="J134" s="109"/>
      <c r="K134" s="109"/>
      <c r="L134" s="65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1.25" customHeight="1" x14ac:dyDescent="0.3">
      <c r="A135" s="113" t="s">
        <v>299</v>
      </c>
      <c r="B135" s="222" t="s">
        <v>491</v>
      </c>
      <c r="C135" s="196"/>
      <c r="D135" s="223">
        <f>Suvestinė!C37</f>
        <v>0</v>
      </c>
      <c r="E135" s="195"/>
      <c r="F135" s="199"/>
      <c r="G135" s="108">
        <f>ROUNDDOWN(G133*D135,2)</f>
        <v>0</v>
      </c>
      <c r="H135" s="108">
        <f>ROUNDDOWN(H133*D135,2)</f>
        <v>0</v>
      </c>
      <c r="I135" s="108">
        <f>ROUND((G135+H135)*$C$2,2)</f>
        <v>0</v>
      </c>
      <c r="J135" s="108">
        <f>ROUND((G135+H135)*0.5,2)</f>
        <v>0</v>
      </c>
      <c r="K135" s="114"/>
      <c r="L135" s="65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1.25" customHeight="1" x14ac:dyDescent="0.3">
      <c r="A136" s="115"/>
      <c r="B136" s="116"/>
      <c r="C136" s="116"/>
      <c r="D136" s="117"/>
      <c r="E136" s="118"/>
      <c r="F136" s="118"/>
      <c r="G136" s="119"/>
      <c r="H136" s="119"/>
      <c r="I136" s="119"/>
      <c r="J136" s="109"/>
      <c r="K136" s="109"/>
      <c r="L136" s="6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5.25" customHeight="1" x14ac:dyDescent="0.3">
      <c r="A137" s="194" t="s">
        <v>301</v>
      </c>
      <c r="B137" s="195"/>
      <c r="C137" s="195"/>
      <c r="D137" s="195"/>
      <c r="E137" s="195"/>
      <c r="F137" s="199"/>
      <c r="G137" s="47">
        <f t="shared" ref="G137:J137" si="30">G133+G135</f>
        <v>0</v>
      </c>
      <c r="H137" s="47">
        <f t="shared" si="30"/>
        <v>0</v>
      </c>
      <c r="I137" s="47">
        <f t="shared" si="30"/>
        <v>0</v>
      </c>
      <c r="J137" s="47">
        <f t="shared" si="30"/>
        <v>0</v>
      </c>
      <c r="K137" s="109"/>
      <c r="L137" s="28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1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10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1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1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1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1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1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1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1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1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1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1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1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1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1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1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1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1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1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1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1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1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1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1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1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1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1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1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1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1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1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1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1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1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1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1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1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1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1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1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1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1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1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1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1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1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1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1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1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1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1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1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1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1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1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1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1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1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1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1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1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1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1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1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1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1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1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1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1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1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1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1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1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1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1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1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1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1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1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1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1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1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1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1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1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1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1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1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1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1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1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1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1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1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1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1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1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1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1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1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1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1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1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1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1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1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1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1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1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1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1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1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1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1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1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1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1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1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1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1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1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1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1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1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1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1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1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1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1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1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1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1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1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1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1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1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1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1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1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1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1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1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1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1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1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1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1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1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1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1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1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1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1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1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1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1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1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1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1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1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1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1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1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1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1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1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1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1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1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1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1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1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1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1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1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1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1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1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1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1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1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1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1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1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1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1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1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1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1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1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1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1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1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1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1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1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1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1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1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1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1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1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1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1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1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1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1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1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1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1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1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1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1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1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1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1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1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1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1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1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1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1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1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1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1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1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1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1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1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1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1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1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1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1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1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1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1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1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1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1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1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1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1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1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1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1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1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1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1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1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1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1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1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1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1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1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1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1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1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1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1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1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1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1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1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1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1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1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1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1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1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1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1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1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1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1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1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1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1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1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1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1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1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1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1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1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1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1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1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1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1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1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1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1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1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1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1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1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1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1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1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1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1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1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1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1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1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1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1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1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1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1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1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1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1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1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1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1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1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1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1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1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1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1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1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1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1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1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1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1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1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1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1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1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1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1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1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1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1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1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1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1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1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1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1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1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1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1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1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1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1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1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1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1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1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1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1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1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1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1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1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1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1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1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1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1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1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1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1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1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1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1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1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1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1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1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1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1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1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1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1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1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1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1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1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1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1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1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1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1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1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1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1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1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1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1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1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1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1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1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1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1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1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1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1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1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1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1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1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1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1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1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1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1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1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1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1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1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1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1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1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1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1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1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1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1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1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1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1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1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1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1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1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1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1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1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1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1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1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1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1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1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1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1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1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1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1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1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1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1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1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1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1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1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1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1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1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1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1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1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1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1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1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1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1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1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1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1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1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1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1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1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1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1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1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1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1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1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1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1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1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1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1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1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1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1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1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1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1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1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1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1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1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1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1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1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1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1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1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1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1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1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1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1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1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1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1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1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1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1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1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1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1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1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1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1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1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1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1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1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1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1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1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1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1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1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1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1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1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1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1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1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1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1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1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1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1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1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1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1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1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1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1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1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1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1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1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1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1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1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1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1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1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1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1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1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1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1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1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1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1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1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1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1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1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1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1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1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1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1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1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1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1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1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1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1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1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1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1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1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1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1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1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1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1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1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1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1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1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1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1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1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1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1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1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1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1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1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1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1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1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1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1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1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1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1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1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1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1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1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1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1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1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1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1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1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1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1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1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1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1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1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1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1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1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1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1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1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1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1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1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1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1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1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1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1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1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1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1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1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1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1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1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1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1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1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1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1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1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1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1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1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1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1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1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1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1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1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1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1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1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1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1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1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1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1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1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1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1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1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1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1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1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1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1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1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1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1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1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1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1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1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1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1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1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1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1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1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1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1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1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1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1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1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1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1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1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1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1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1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1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1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1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1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1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1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1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1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1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1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1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1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1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1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1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1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1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1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1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1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1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1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1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1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1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1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1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1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1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1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1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1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1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1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1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1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1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1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1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1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1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1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1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1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1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1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1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1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1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1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1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1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1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1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1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1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1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1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1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1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1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1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1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1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1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1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1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1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1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1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1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1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1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1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1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1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1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1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1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1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1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1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1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1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1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1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1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1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1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1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1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1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1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1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1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1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1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1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1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1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1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1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1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1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1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1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1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1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1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1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1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1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1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1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1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1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1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1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1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1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1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1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1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1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1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1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1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1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1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1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1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1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1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1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1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1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1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1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1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1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1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1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1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1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1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1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1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1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1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1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1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1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1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1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1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1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1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1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1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1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1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1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1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FvTRctxf4/OX/m/7EXqffofXZ+fem2eMUbqjf5djei23oL9PaDMpydwdn3lq8sH5OlCrTDWRe9Hmyes58ZVEEw==" saltValue="pwknk7Ie91JZzJwxHcFlNg==" spinCount="100000" sheet="1" objects="1" scenarios="1" formatColumns="0" formatRows="0" insertHyperlinks="0"/>
  <protectedRanges>
    <protectedRange sqref="B108:F132 K108:L132" name="Diapazonas4"/>
    <protectedRange sqref="K27:K106 M27:N29 L31:L34 M35:N37 L39:L42 M43:N45 L47:L50 M51:N53 L55:L58 M59:N61 L63:L66 M67:N69 L71:L74 M75:N77 L79:L82 M83:N85 L87:L90 M91:N93 L95:L98 M99:N101 L103:L106" name="Diapazonas3"/>
    <protectedRange sqref="E27 D31:F34 E35 C33:C34 D39:F42 E43 C41:C42 D47:F50 E51 C49:C50 D55:F58 E59 C57:C58 D63:F66 E67 C65:C66 D71:F74 E75 C73:C74 D79:F82 E83 C81:C82 D87:F90 E91 C89:C90 D95:F98 E99 C97:C98 D103:F106 C105:C106" name="Diapazonas2"/>
    <protectedRange sqref="C2 B6:B25 K6:K25 B27:B106" name="Diapazonas1"/>
  </protectedRanges>
  <mergeCells count="78">
    <mergeCell ref="K67:K74"/>
    <mergeCell ref="M67:N67"/>
    <mergeCell ref="L6:L9"/>
    <mergeCell ref="K27:K34"/>
    <mergeCell ref="M27:N27"/>
    <mergeCell ref="K35:K42"/>
    <mergeCell ref="M35:N35"/>
    <mergeCell ref="K75:K82"/>
    <mergeCell ref="M75:N75"/>
    <mergeCell ref="M83:N83"/>
    <mergeCell ref="B109:C109"/>
    <mergeCell ref="B110:C110"/>
    <mergeCell ref="K83:K90"/>
    <mergeCell ref="K91:K98"/>
    <mergeCell ref="K99:K106"/>
    <mergeCell ref="M91:N91"/>
    <mergeCell ref="M99:N99"/>
    <mergeCell ref="B107:F107"/>
    <mergeCell ref="B108:C108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D135:F135"/>
    <mergeCell ref="A137:F137"/>
    <mergeCell ref="B130:C130"/>
    <mergeCell ref="B131:C131"/>
    <mergeCell ref="B132:C132"/>
    <mergeCell ref="A133:F133"/>
    <mergeCell ref="B134:C134"/>
    <mergeCell ref="D134:F134"/>
    <mergeCell ref="B135:C135"/>
    <mergeCell ref="A1:B1"/>
    <mergeCell ref="C1:F1"/>
    <mergeCell ref="B4:C4"/>
    <mergeCell ref="B5:F5"/>
    <mergeCell ref="B26:F26"/>
    <mergeCell ref="A27:A34"/>
    <mergeCell ref="B27:B34"/>
    <mergeCell ref="M43:N43"/>
    <mergeCell ref="M51:N51"/>
    <mergeCell ref="A59:A66"/>
    <mergeCell ref="A35:A42"/>
    <mergeCell ref="B35:B42"/>
    <mergeCell ref="A43:A50"/>
    <mergeCell ref="B43:B50"/>
    <mergeCell ref="A51:A58"/>
    <mergeCell ref="B51:B58"/>
    <mergeCell ref="B59:B66"/>
    <mergeCell ref="K43:K50"/>
    <mergeCell ref="K51:K58"/>
    <mergeCell ref="K59:K66"/>
    <mergeCell ref="M59:N59"/>
    <mergeCell ref="A67:A74"/>
    <mergeCell ref="A75:A82"/>
    <mergeCell ref="A83:A90"/>
    <mergeCell ref="A91:A98"/>
    <mergeCell ref="A99:A106"/>
    <mergeCell ref="B67:B74"/>
    <mergeCell ref="B75:B82"/>
    <mergeCell ref="B83:B90"/>
    <mergeCell ref="B91:B98"/>
    <mergeCell ref="B99:B106"/>
  </mergeCells>
  <phoneticPr fontId="24" type="noConversion"/>
  <dataValidations count="4">
    <dataValidation type="decimal" allowBlank="1" showErrorMessage="1" sqref="C2" xr:uid="{00000000-0002-0000-0900-000000000000}">
      <formula1>0</formula1>
      <formula2>0.36</formula2>
    </dataValidation>
    <dataValidation type="decimal" operator="lessThanOrEqual" allowBlank="1" showInputMessage="1" showErrorMessage="1" prompt="Įvesta reikšmė neturi viršyti 7,00 proc." sqref="D136:F136" xr:uid="{00000000-0002-0000-0900-000001000000}">
      <formula1>7</formula1>
    </dataValidation>
    <dataValidation type="list" allowBlank="1" showErrorMessage="1" sqref="M1" xr:uid="{00000000-0002-0000-0900-000002000000}">
      <formula1>"Taikomieji (pramoniniai) moksliniai tyrimai,Eksperimentinė plėtra (bandomoji taikomoji veikla)"</formula1>
    </dataValidation>
    <dataValidation type="list" allowBlank="1" showErrorMessage="1" sqref="B6:B25" xr:uid="{00000000-0002-0000-0900-000004000000}">
      <formula1>Partneris7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900-000003000000}">
          <x14:formula1>
            <xm:f>'Dienpinigiai ir apgyvendinimas'!$A$4:$A$157</xm:f>
          </x14:formula1>
          <xm:sqref>M27 M35 M43 M51 M59 M67 M75 M83 M91 M99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>
      <selection activeCell="A46" sqref="A46"/>
    </sheetView>
  </sheetViews>
  <sheetFormatPr defaultColWidth="14.44140625" defaultRowHeight="15" customHeight="1" x14ac:dyDescent="0.3"/>
  <cols>
    <col min="1" max="1" width="74" customWidth="1"/>
    <col min="2" max="2" width="22.6640625" customWidth="1"/>
    <col min="3" max="3" width="15.109375" customWidth="1"/>
    <col min="4" max="26" width="8.88671875" customWidth="1"/>
  </cols>
  <sheetData>
    <row r="1" spans="1:26" ht="63" customHeight="1" x14ac:dyDescent="0.3">
      <c r="A1" s="228" t="s">
        <v>341</v>
      </c>
      <c r="B1" s="205"/>
      <c r="C1" s="206"/>
      <c r="D1" s="3"/>
      <c r="E1" s="3"/>
      <c r="F1" s="3"/>
      <c r="G1" s="229"/>
      <c r="H1" s="205"/>
      <c r="I1" s="206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1.25" customHeight="1" x14ac:dyDescent="0.3">
      <c r="A2" s="3"/>
      <c r="B2" s="3"/>
      <c r="C2" s="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1.25" customHeight="1" x14ac:dyDescent="0.3">
      <c r="A3" s="126" t="s">
        <v>342</v>
      </c>
      <c r="B3" s="126" t="s">
        <v>343</v>
      </c>
      <c r="C3" s="126" t="s">
        <v>344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1.25" customHeight="1" x14ac:dyDescent="0.3">
      <c r="A4" s="45" t="s">
        <v>345</v>
      </c>
      <c r="B4" s="35">
        <v>147</v>
      </c>
      <c r="C4" s="35">
        <v>33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1.25" customHeight="1" x14ac:dyDescent="0.3">
      <c r="A5" s="45" t="s">
        <v>346</v>
      </c>
      <c r="B5" s="35">
        <v>174</v>
      </c>
      <c r="C5" s="35">
        <v>69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1.25" customHeight="1" x14ac:dyDescent="0.3">
      <c r="A6" s="45" t="s">
        <v>347</v>
      </c>
      <c r="B6" s="35">
        <v>110</v>
      </c>
      <c r="C6" s="35">
        <v>33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1.25" customHeight="1" x14ac:dyDescent="0.3">
      <c r="A7" s="45" t="s">
        <v>348</v>
      </c>
      <c r="B7" s="35">
        <v>240</v>
      </c>
      <c r="C7" s="35">
        <v>57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1.25" customHeight="1" x14ac:dyDescent="0.3">
      <c r="A8" s="45" t="s">
        <v>349</v>
      </c>
      <c r="B8" s="35">
        <v>103</v>
      </c>
      <c r="C8" s="35">
        <v>46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1.25" customHeight="1" x14ac:dyDescent="0.3">
      <c r="A9" s="45" t="s">
        <v>350</v>
      </c>
      <c r="B9" s="35">
        <v>382</v>
      </c>
      <c r="C9" s="35">
        <v>70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1.25" customHeight="1" x14ac:dyDescent="0.3">
      <c r="A10" s="45" t="s">
        <v>351</v>
      </c>
      <c r="B10" s="35">
        <v>210</v>
      </c>
      <c r="C10" s="35">
        <v>50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1.25" customHeight="1" x14ac:dyDescent="0.3">
      <c r="A11" s="45" t="s">
        <v>352</v>
      </c>
      <c r="B11" s="35">
        <v>210</v>
      </c>
      <c r="C11" s="35">
        <v>47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1.25" customHeight="1" x14ac:dyDescent="0.3">
      <c r="A12" s="45" t="s">
        <v>353</v>
      </c>
      <c r="B12" s="35">
        <v>220</v>
      </c>
      <c r="C12" s="35">
        <v>50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1.25" customHeight="1" x14ac:dyDescent="0.3">
      <c r="A13" s="45" t="s">
        <v>354</v>
      </c>
      <c r="B13" s="35">
        <v>190</v>
      </c>
      <c r="C13" s="35">
        <v>69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1.25" customHeight="1" x14ac:dyDescent="0.3">
      <c r="A14" s="45" t="s">
        <v>355</v>
      </c>
      <c r="B14" s="35">
        <v>200</v>
      </c>
      <c r="C14" s="35">
        <v>47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1.25" customHeight="1" x14ac:dyDescent="0.3">
      <c r="A15" s="45" t="s">
        <v>356</v>
      </c>
      <c r="B15" s="35">
        <v>174</v>
      </c>
      <c r="C15" s="35">
        <v>50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1.25" customHeight="1" x14ac:dyDescent="0.3">
      <c r="A16" s="45" t="s">
        <v>357</v>
      </c>
      <c r="B16" s="35">
        <v>290</v>
      </c>
      <c r="C16" s="35">
        <v>60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1.25" customHeight="1" x14ac:dyDescent="0.3">
      <c r="A17" s="45" t="s">
        <v>358</v>
      </c>
      <c r="B17" s="35">
        <v>116</v>
      </c>
      <c r="C17" s="35">
        <v>60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1.25" customHeight="1" x14ac:dyDescent="0.3">
      <c r="A18" s="45" t="s">
        <v>359</v>
      </c>
      <c r="B18" s="35">
        <v>250</v>
      </c>
      <c r="C18" s="35">
        <v>33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1.25" customHeight="1" x14ac:dyDescent="0.3">
      <c r="A19" s="45" t="s">
        <v>141</v>
      </c>
      <c r="B19" s="35">
        <v>220</v>
      </c>
      <c r="C19" s="35">
        <v>61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1.25" customHeight="1" x14ac:dyDescent="0.3">
      <c r="A20" s="45" t="s">
        <v>360</v>
      </c>
      <c r="B20" s="35">
        <v>154</v>
      </c>
      <c r="C20" s="35">
        <v>43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1.25" customHeight="1" x14ac:dyDescent="0.3">
      <c r="A21" s="45" t="s">
        <v>361</v>
      </c>
      <c r="B21" s="35">
        <v>231</v>
      </c>
      <c r="C21" s="35">
        <v>33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1.25" customHeight="1" x14ac:dyDescent="0.3">
      <c r="A22" s="45" t="s">
        <v>363</v>
      </c>
      <c r="B22" s="35">
        <v>180</v>
      </c>
      <c r="C22" s="35">
        <v>43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1.25" customHeight="1" x14ac:dyDescent="0.3">
      <c r="A23" s="45" t="s">
        <v>364</v>
      </c>
      <c r="B23" s="35">
        <v>167</v>
      </c>
      <c r="C23" s="35">
        <v>40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1.25" customHeight="1" x14ac:dyDescent="0.3">
      <c r="A24" s="45" t="s">
        <v>309</v>
      </c>
      <c r="B24" s="35">
        <v>160</v>
      </c>
      <c r="C24" s="35">
        <v>39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1.25" customHeight="1" x14ac:dyDescent="0.3">
      <c r="A25" s="45" t="s">
        <v>365</v>
      </c>
      <c r="B25" s="35">
        <v>90</v>
      </c>
      <c r="C25" s="35">
        <v>37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1.25" customHeight="1" x14ac:dyDescent="0.3">
      <c r="A26" s="45" t="s">
        <v>366</v>
      </c>
      <c r="B26" s="35">
        <v>165</v>
      </c>
      <c r="C26" s="35">
        <v>33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1.25" customHeight="1" x14ac:dyDescent="0.3">
      <c r="A27" s="45" t="s">
        <v>367</v>
      </c>
      <c r="B27" s="35">
        <v>195</v>
      </c>
      <c r="C27" s="35">
        <v>50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1.25" customHeight="1" x14ac:dyDescent="0.3">
      <c r="A28" s="45" t="s">
        <v>369</v>
      </c>
      <c r="B28" s="35">
        <v>175</v>
      </c>
      <c r="C28" s="35">
        <v>47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1.25" customHeight="1" x14ac:dyDescent="0.3">
      <c r="A29" s="45" t="s">
        <v>172</v>
      </c>
      <c r="B29" s="35">
        <v>200</v>
      </c>
      <c r="C29" s="35">
        <v>80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1.25" customHeight="1" x14ac:dyDescent="0.3">
      <c r="A30" s="45" t="s">
        <v>372</v>
      </c>
      <c r="B30" s="35">
        <v>177</v>
      </c>
      <c r="C30" s="35">
        <v>40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1.25" customHeight="1" x14ac:dyDescent="0.3">
      <c r="A31" s="45" t="s">
        <v>373</v>
      </c>
      <c r="B31" s="35">
        <v>180</v>
      </c>
      <c r="C31" s="35">
        <v>50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1.25" customHeight="1" x14ac:dyDescent="0.3">
      <c r="A32" s="45" t="s">
        <v>374</v>
      </c>
      <c r="B32" s="35">
        <v>140</v>
      </c>
      <c r="C32" s="35">
        <v>33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1.25" customHeight="1" x14ac:dyDescent="0.3">
      <c r="A33" s="45" t="s">
        <v>375</v>
      </c>
      <c r="B33" s="35">
        <v>145</v>
      </c>
      <c r="C33" s="35">
        <v>47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1.25" customHeight="1" x14ac:dyDescent="0.3">
      <c r="A34" s="45" t="s">
        <v>376</v>
      </c>
      <c r="B34" s="35">
        <v>175</v>
      </c>
      <c r="C34" s="35">
        <v>33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1.25" customHeight="1" x14ac:dyDescent="0.3">
      <c r="A35" s="45" t="s">
        <v>377</v>
      </c>
      <c r="B35" s="35">
        <v>160</v>
      </c>
      <c r="C35" s="35">
        <v>45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1.25" customHeight="1" x14ac:dyDescent="0.3">
      <c r="A36" s="45" t="s">
        <v>378</v>
      </c>
      <c r="B36" s="35">
        <v>140</v>
      </c>
      <c r="C36" s="35">
        <v>47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1.25" customHeight="1" x14ac:dyDescent="0.3">
      <c r="A37" s="45" t="s">
        <v>379</v>
      </c>
      <c r="B37" s="35">
        <v>190</v>
      </c>
      <c r="C37" s="35">
        <v>55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1.25" customHeight="1" x14ac:dyDescent="0.3">
      <c r="A38" s="45" t="s">
        <v>380</v>
      </c>
      <c r="B38" s="35">
        <v>125</v>
      </c>
      <c r="C38" s="35">
        <v>33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1.25" customHeight="1" x14ac:dyDescent="0.3">
      <c r="A39" s="45" t="s">
        <v>381</v>
      </c>
      <c r="B39" s="35">
        <v>250</v>
      </c>
      <c r="C39" s="35">
        <v>33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1.25" customHeight="1" x14ac:dyDescent="0.3">
      <c r="A40" s="45" t="s">
        <v>382</v>
      </c>
      <c r="B40" s="35">
        <v>145</v>
      </c>
      <c r="C40" s="35">
        <v>33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1.25" customHeight="1" x14ac:dyDescent="0.3">
      <c r="A41" s="45" t="s">
        <v>383</v>
      </c>
      <c r="B41" s="35">
        <v>210</v>
      </c>
      <c r="C41" s="35">
        <v>40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1.25" customHeight="1" x14ac:dyDescent="0.3">
      <c r="A42" s="45" t="s">
        <v>384</v>
      </c>
      <c r="B42" s="35">
        <v>190</v>
      </c>
      <c r="C42" s="35">
        <v>37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1.25" customHeight="1" x14ac:dyDescent="0.3">
      <c r="A43" s="45" t="s">
        <v>385</v>
      </c>
      <c r="B43" s="35">
        <v>240</v>
      </c>
      <c r="C43" s="35">
        <v>70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1.25" customHeight="1" x14ac:dyDescent="0.3">
      <c r="A44" s="45" t="s">
        <v>386</v>
      </c>
      <c r="B44" s="35">
        <v>200</v>
      </c>
      <c r="C44" s="35">
        <v>58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1.25" customHeight="1" x14ac:dyDescent="0.3">
      <c r="A45" s="45" t="s">
        <v>322</v>
      </c>
      <c r="B45" s="35">
        <v>188</v>
      </c>
      <c r="C45" s="35">
        <v>63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1.25" customHeight="1" x14ac:dyDescent="0.3">
      <c r="A46" s="45" t="s">
        <v>387</v>
      </c>
      <c r="B46" s="35">
        <v>320</v>
      </c>
      <c r="C46" s="35">
        <v>70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1.25" customHeight="1" x14ac:dyDescent="0.3">
      <c r="A47" s="45" t="s">
        <v>388</v>
      </c>
      <c r="B47" s="35">
        <v>270</v>
      </c>
      <c r="C47" s="35">
        <v>40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1.25" customHeight="1" x14ac:dyDescent="0.3">
      <c r="A48" s="45" t="s">
        <v>389</v>
      </c>
      <c r="B48" s="35">
        <v>213</v>
      </c>
      <c r="C48" s="35">
        <v>37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1.25" customHeight="1" x14ac:dyDescent="0.3">
      <c r="A49" s="45" t="s">
        <v>390</v>
      </c>
      <c r="B49" s="35">
        <v>275</v>
      </c>
      <c r="C49" s="35">
        <v>87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1.25" customHeight="1" x14ac:dyDescent="0.3">
      <c r="A50" s="45" t="s">
        <v>391</v>
      </c>
      <c r="B50" s="35">
        <v>180</v>
      </c>
      <c r="C50" s="35">
        <v>40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1.25" customHeight="1" x14ac:dyDescent="0.3">
      <c r="A51" s="45" t="s">
        <v>392</v>
      </c>
      <c r="B51" s="35">
        <v>190</v>
      </c>
      <c r="C51" s="35">
        <v>40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1.25" customHeight="1" x14ac:dyDescent="0.3">
      <c r="A52" s="45" t="s">
        <v>393</v>
      </c>
      <c r="B52" s="35">
        <v>250</v>
      </c>
      <c r="C52" s="35">
        <v>67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1.25" customHeight="1" x14ac:dyDescent="0.3">
      <c r="A53" s="45" t="s">
        <v>307</v>
      </c>
      <c r="B53" s="35">
        <v>270</v>
      </c>
      <c r="C53" s="59">
        <v>67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1.25" customHeight="1" x14ac:dyDescent="0.3">
      <c r="A54" s="45" t="s">
        <v>394</v>
      </c>
      <c r="B54" s="35">
        <v>300</v>
      </c>
      <c r="C54" s="35">
        <v>61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1.25" customHeight="1" x14ac:dyDescent="0.3">
      <c r="A55" s="45" t="s">
        <v>395</v>
      </c>
      <c r="B55" s="35">
        <v>350</v>
      </c>
      <c r="C55" s="130">
        <v>82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1.25" customHeight="1" x14ac:dyDescent="0.3">
      <c r="A56" s="45" t="s">
        <v>396</v>
      </c>
      <c r="B56" s="35">
        <v>350</v>
      </c>
      <c r="C56" s="130">
        <v>61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1.25" customHeight="1" x14ac:dyDescent="0.3">
      <c r="A57" s="45" t="s">
        <v>397</v>
      </c>
      <c r="B57" s="35">
        <v>290</v>
      </c>
      <c r="C57" s="35">
        <v>60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1.25" customHeight="1" x14ac:dyDescent="0.3">
      <c r="A58" s="45" t="s">
        <v>398</v>
      </c>
      <c r="B58" s="35">
        <v>340</v>
      </c>
      <c r="C58" s="59">
        <v>60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1.25" customHeight="1" x14ac:dyDescent="0.3">
      <c r="A59" s="45" t="s">
        <v>399</v>
      </c>
      <c r="B59" s="35">
        <v>174</v>
      </c>
      <c r="C59" s="35">
        <v>53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1.25" customHeight="1" x14ac:dyDescent="0.3">
      <c r="A60" s="45" t="s">
        <v>401</v>
      </c>
      <c r="B60" s="130">
        <v>145</v>
      </c>
      <c r="C60" s="35">
        <v>33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1.25" customHeight="1" x14ac:dyDescent="0.3">
      <c r="A61" s="45" t="s">
        <v>402</v>
      </c>
      <c r="B61" s="35">
        <v>255</v>
      </c>
      <c r="C61" s="35">
        <v>55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1.25" customHeight="1" x14ac:dyDescent="0.3">
      <c r="A62" s="45" t="s">
        <v>403</v>
      </c>
      <c r="B62" s="35">
        <v>195</v>
      </c>
      <c r="C62" s="35">
        <v>52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1.25" customHeight="1" x14ac:dyDescent="0.3">
      <c r="A63" s="45" t="s">
        <v>404</v>
      </c>
      <c r="B63" s="35">
        <v>220</v>
      </c>
      <c r="C63" s="35">
        <v>60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1.25" customHeight="1" x14ac:dyDescent="0.3">
      <c r="A64" s="45" t="s">
        <v>405</v>
      </c>
      <c r="B64" s="35">
        <v>200</v>
      </c>
      <c r="C64" s="35">
        <v>40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1.25" customHeight="1" x14ac:dyDescent="0.3">
      <c r="A65" s="45" t="s">
        <v>406</v>
      </c>
      <c r="B65" s="35">
        <v>181</v>
      </c>
      <c r="C65" s="35">
        <v>37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1.25" customHeight="1" x14ac:dyDescent="0.3">
      <c r="A66" s="45" t="s">
        <v>407</v>
      </c>
      <c r="B66" s="35">
        <v>190</v>
      </c>
      <c r="C66" s="35">
        <v>62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1.25" customHeight="1" x14ac:dyDescent="0.3">
      <c r="A67" s="45" t="s">
        <v>408</v>
      </c>
      <c r="B67" s="35">
        <v>180</v>
      </c>
      <c r="C67" s="35">
        <v>60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1.25" customHeight="1" x14ac:dyDescent="0.3">
      <c r="A68" s="45" t="s">
        <v>409</v>
      </c>
      <c r="B68" s="35">
        <v>156</v>
      </c>
      <c r="C68" s="35">
        <v>33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1.25" customHeight="1" x14ac:dyDescent="0.3">
      <c r="A69" s="45" t="s">
        <v>410</v>
      </c>
      <c r="B69" s="35">
        <v>166</v>
      </c>
      <c r="C69" s="35">
        <v>70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1.25" customHeight="1" x14ac:dyDescent="0.3">
      <c r="A70" s="45" t="s">
        <v>411</v>
      </c>
      <c r="B70" s="35">
        <v>270</v>
      </c>
      <c r="C70" s="35">
        <v>67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1.25" customHeight="1" x14ac:dyDescent="0.3">
      <c r="A71" s="45" t="s">
        <v>412</v>
      </c>
      <c r="B71" s="35">
        <v>180</v>
      </c>
      <c r="C71" s="35">
        <v>33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1.25" customHeight="1" x14ac:dyDescent="0.3">
      <c r="A72" s="45" t="s">
        <v>413</v>
      </c>
      <c r="B72" s="35">
        <v>174</v>
      </c>
      <c r="C72" s="35">
        <v>40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1.25" customHeight="1" x14ac:dyDescent="0.3">
      <c r="A73" s="45" t="s">
        <v>414</v>
      </c>
      <c r="B73" s="35">
        <v>140</v>
      </c>
      <c r="C73" s="35">
        <v>33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1.25" customHeight="1" x14ac:dyDescent="0.3">
      <c r="A74" s="45" t="s">
        <v>214</v>
      </c>
      <c r="B74" s="35">
        <v>165</v>
      </c>
      <c r="C74" s="35">
        <v>45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1.25" customHeight="1" x14ac:dyDescent="0.3">
      <c r="A75" s="45" t="s">
        <v>415</v>
      </c>
      <c r="B75" s="35">
        <v>150</v>
      </c>
      <c r="C75" s="35">
        <v>50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1.25" customHeight="1" x14ac:dyDescent="0.3">
      <c r="A76" s="45" t="s">
        <v>416</v>
      </c>
      <c r="B76" s="35">
        <v>290</v>
      </c>
      <c r="C76" s="35">
        <v>60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1.25" customHeight="1" x14ac:dyDescent="0.3">
      <c r="A77" s="45" t="s">
        <v>417</v>
      </c>
      <c r="B77" s="35">
        <v>145</v>
      </c>
      <c r="C77" s="35">
        <v>33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1.25" customHeight="1" x14ac:dyDescent="0.3">
      <c r="A78" s="45" t="s">
        <v>418</v>
      </c>
      <c r="B78" s="35">
        <v>145</v>
      </c>
      <c r="C78" s="35">
        <v>44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1.25" customHeight="1" x14ac:dyDescent="0.3">
      <c r="A79" s="45" t="s">
        <v>326</v>
      </c>
      <c r="B79" s="35">
        <v>165</v>
      </c>
      <c r="C79" s="35">
        <v>48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1.25" customHeight="1" x14ac:dyDescent="0.3">
      <c r="A80" s="45" t="s">
        <v>419</v>
      </c>
      <c r="B80" s="35">
        <v>130</v>
      </c>
      <c r="C80" s="35">
        <v>33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1.25" customHeight="1" x14ac:dyDescent="0.3">
      <c r="A81" s="45" t="s">
        <v>420</v>
      </c>
      <c r="B81" s="35">
        <v>190</v>
      </c>
      <c r="C81" s="35">
        <v>47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1.25" customHeight="1" x14ac:dyDescent="0.3">
      <c r="A82" s="45" t="s">
        <v>421</v>
      </c>
      <c r="B82" s="35">
        <v>150</v>
      </c>
      <c r="C82" s="35">
        <v>57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1.25" customHeight="1" x14ac:dyDescent="0.3">
      <c r="A83" s="45" t="s">
        <v>422</v>
      </c>
      <c r="B83" s="35">
        <v>175</v>
      </c>
      <c r="C83" s="35">
        <v>33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1.25" customHeight="1" x14ac:dyDescent="0.3">
      <c r="A84" s="45" t="s">
        <v>423</v>
      </c>
      <c r="B84" s="35">
        <v>280</v>
      </c>
      <c r="C84" s="35">
        <v>80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1.25" customHeight="1" x14ac:dyDescent="0.3">
      <c r="A85" s="45" t="s">
        <v>362</v>
      </c>
      <c r="B85" s="35">
        <v>145</v>
      </c>
      <c r="C85" s="130">
        <v>28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1.25" customHeight="1" x14ac:dyDescent="0.3">
      <c r="A86" s="45" t="s">
        <v>424</v>
      </c>
      <c r="B86" s="35">
        <v>280</v>
      </c>
      <c r="C86" s="35">
        <v>61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1.25" customHeight="1" x14ac:dyDescent="0.3">
      <c r="A87" s="45" t="s">
        <v>425</v>
      </c>
      <c r="B87" s="35">
        <v>122</v>
      </c>
      <c r="C87" s="35">
        <v>33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1.25" customHeight="1" x14ac:dyDescent="0.3">
      <c r="A88" s="45" t="s">
        <v>426</v>
      </c>
      <c r="B88" s="35">
        <v>160</v>
      </c>
      <c r="C88" s="35">
        <v>33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1.25" customHeight="1" x14ac:dyDescent="0.3">
      <c r="A89" s="45" t="s">
        <v>427</v>
      </c>
      <c r="B89" s="35">
        <v>168</v>
      </c>
      <c r="C89" s="35">
        <v>33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1.25" customHeight="1" x14ac:dyDescent="0.3">
      <c r="A90" s="45" t="s">
        <v>428</v>
      </c>
      <c r="B90" s="35">
        <v>300</v>
      </c>
      <c r="C90" s="35">
        <v>60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1.25" customHeight="1" x14ac:dyDescent="0.3">
      <c r="A91" s="45" t="s">
        <v>429</v>
      </c>
      <c r="B91" s="35">
        <v>169</v>
      </c>
      <c r="C91" s="35">
        <v>40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1.25" customHeight="1" x14ac:dyDescent="0.3">
      <c r="A92" s="45" t="s">
        <v>430</v>
      </c>
      <c r="B92" s="35">
        <v>170</v>
      </c>
      <c r="C92" s="35">
        <v>63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1.25" customHeight="1" x14ac:dyDescent="0.3">
      <c r="A93" s="45" t="s">
        <v>431</v>
      </c>
      <c r="B93" s="35">
        <v>174</v>
      </c>
      <c r="C93" s="35">
        <v>50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1.25" customHeight="1" x14ac:dyDescent="0.3">
      <c r="A94" s="45" t="s">
        <v>432</v>
      </c>
      <c r="B94" s="35">
        <v>140</v>
      </c>
      <c r="C94" s="35">
        <v>40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1.25" customHeight="1" x14ac:dyDescent="0.3">
      <c r="A95" s="45" t="s">
        <v>433</v>
      </c>
      <c r="B95" s="35">
        <v>110</v>
      </c>
      <c r="C95" s="35">
        <v>33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1.25" customHeight="1" x14ac:dyDescent="0.3">
      <c r="A96" s="45" t="s">
        <v>434</v>
      </c>
      <c r="B96" s="35">
        <v>185</v>
      </c>
      <c r="C96" s="35">
        <v>47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1.25" customHeight="1" x14ac:dyDescent="0.3">
      <c r="A97" s="45" t="s">
        <v>435</v>
      </c>
      <c r="B97" s="35">
        <v>129</v>
      </c>
      <c r="C97" s="35">
        <v>33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1.25" customHeight="1" x14ac:dyDescent="0.3">
      <c r="A98" s="45" t="s">
        <v>436</v>
      </c>
      <c r="B98" s="35">
        <v>140</v>
      </c>
      <c r="C98" s="35">
        <v>53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1.25" customHeight="1" x14ac:dyDescent="0.3">
      <c r="A99" s="45" t="s">
        <v>437</v>
      </c>
      <c r="B99" s="35">
        <v>176</v>
      </c>
      <c r="C99" s="35">
        <v>49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1.25" customHeight="1" x14ac:dyDescent="0.3">
      <c r="A100" s="45" t="s">
        <v>438</v>
      </c>
      <c r="B100" s="35">
        <v>180</v>
      </c>
      <c r="C100" s="35">
        <v>50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1.25" customHeight="1" x14ac:dyDescent="0.3">
      <c r="A101" s="45" t="s">
        <v>439</v>
      </c>
      <c r="B101" s="35">
        <v>218</v>
      </c>
      <c r="C101" s="35">
        <v>40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1.25" customHeight="1" x14ac:dyDescent="0.3">
      <c r="A102" s="45" t="s">
        <v>440</v>
      </c>
      <c r="B102" s="35">
        <v>146</v>
      </c>
      <c r="C102" s="35">
        <v>33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1.25" customHeight="1" x14ac:dyDescent="0.3">
      <c r="A103" s="45" t="s">
        <v>441</v>
      </c>
      <c r="B103" s="35">
        <v>190</v>
      </c>
      <c r="C103" s="35">
        <v>40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1.25" customHeight="1" x14ac:dyDescent="0.3">
      <c r="A104" s="45" t="s">
        <v>442</v>
      </c>
      <c r="B104" s="35">
        <v>143</v>
      </c>
      <c r="C104" s="35">
        <v>33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1.25" customHeight="1" x14ac:dyDescent="0.3">
      <c r="A105" s="45" t="s">
        <v>443</v>
      </c>
      <c r="B105" s="35">
        <v>185</v>
      </c>
      <c r="C105" s="35">
        <v>33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1.25" customHeight="1" x14ac:dyDescent="0.3">
      <c r="A106" s="45" t="s">
        <v>119</v>
      </c>
      <c r="B106" s="35">
        <v>190</v>
      </c>
      <c r="C106" s="35">
        <v>64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1.25" customHeight="1" x14ac:dyDescent="0.3">
      <c r="A107" s="45" t="s">
        <v>444</v>
      </c>
      <c r="B107" s="35">
        <v>250</v>
      </c>
      <c r="C107" s="35">
        <v>70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1.25" customHeight="1" x14ac:dyDescent="0.3">
      <c r="A108" s="45" t="s">
        <v>445</v>
      </c>
      <c r="B108" s="35">
        <v>236</v>
      </c>
      <c r="C108" s="35">
        <v>47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1.25" customHeight="1" x14ac:dyDescent="0.3">
      <c r="A109" s="45" t="s">
        <v>446</v>
      </c>
      <c r="B109" s="35">
        <v>188</v>
      </c>
      <c r="C109" s="35">
        <v>33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1.25" customHeight="1" x14ac:dyDescent="0.3">
      <c r="A110" s="45" t="s">
        <v>447</v>
      </c>
      <c r="B110" s="35">
        <v>160</v>
      </c>
      <c r="C110" s="35">
        <v>33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1.25" customHeight="1" x14ac:dyDescent="0.3">
      <c r="A111" s="45" t="s">
        <v>448</v>
      </c>
      <c r="B111" s="35">
        <v>147</v>
      </c>
      <c r="C111" s="35">
        <v>37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1.25" customHeight="1" x14ac:dyDescent="0.3">
      <c r="A112" s="45" t="s">
        <v>449</v>
      </c>
      <c r="B112" s="35">
        <v>146</v>
      </c>
      <c r="C112" s="35">
        <v>50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1.25" customHeight="1" x14ac:dyDescent="0.3">
      <c r="A113" s="45" t="s">
        <v>450</v>
      </c>
      <c r="B113" s="35">
        <v>168</v>
      </c>
      <c r="C113" s="35">
        <v>33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1.25" customHeight="1" x14ac:dyDescent="0.3">
      <c r="A114" s="45" t="s">
        <v>451</v>
      </c>
      <c r="B114" s="35">
        <v>215</v>
      </c>
      <c r="C114" s="35">
        <v>37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1.25" customHeight="1" x14ac:dyDescent="0.3">
      <c r="A115" s="45" t="s">
        <v>197</v>
      </c>
      <c r="B115" s="35">
        <v>155</v>
      </c>
      <c r="C115" s="35">
        <v>56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1.25" customHeight="1" x14ac:dyDescent="0.3">
      <c r="A116" s="45" t="s">
        <v>452</v>
      </c>
      <c r="B116" s="35">
        <v>188</v>
      </c>
      <c r="C116" s="35">
        <v>69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1.25" customHeight="1" x14ac:dyDescent="0.3">
      <c r="A117" s="45" t="s">
        <v>308</v>
      </c>
      <c r="B117" s="35">
        <v>200</v>
      </c>
      <c r="C117" s="59">
        <v>69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1.25" customHeight="1" x14ac:dyDescent="0.3">
      <c r="A118" s="45" t="s">
        <v>453</v>
      </c>
      <c r="B118" s="35">
        <v>147</v>
      </c>
      <c r="C118" s="35">
        <v>43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1.25" customHeight="1" x14ac:dyDescent="0.3">
      <c r="A119" s="45" t="s">
        <v>454</v>
      </c>
      <c r="B119" s="35">
        <v>160</v>
      </c>
      <c r="C119" s="35">
        <v>43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1.25" customHeight="1" x14ac:dyDescent="0.3">
      <c r="A120" s="45" t="s">
        <v>455</v>
      </c>
      <c r="B120" s="35">
        <v>160</v>
      </c>
      <c r="C120" s="35">
        <v>35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1.25" customHeight="1" x14ac:dyDescent="0.3">
      <c r="A121" s="45" t="s">
        <v>456</v>
      </c>
      <c r="B121" s="35">
        <v>206</v>
      </c>
      <c r="C121" s="35">
        <v>60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1.25" customHeight="1" x14ac:dyDescent="0.3">
      <c r="A122" s="45" t="s">
        <v>457</v>
      </c>
      <c r="B122" s="35">
        <v>215</v>
      </c>
      <c r="C122" s="35">
        <v>53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1.25" customHeight="1" x14ac:dyDescent="0.3">
      <c r="A123" s="45" t="s">
        <v>458</v>
      </c>
      <c r="B123" s="35">
        <v>170</v>
      </c>
      <c r="C123" s="35">
        <v>63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1.25" customHeight="1" x14ac:dyDescent="0.3">
      <c r="A124" s="45" t="s">
        <v>459</v>
      </c>
      <c r="B124" s="35">
        <v>290</v>
      </c>
      <c r="C124" s="35">
        <v>60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1.25" customHeight="1" x14ac:dyDescent="0.3">
      <c r="A125" s="45" t="s">
        <v>460</v>
      </c>
      <c r="B125" s="35">
        <v>213</v>
      </c>
      <c r="C125" s="35">
        <v>57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1.25" customHeight="1" x14ac:dyDescent="0.3">
      <c r="A126" s="45" t="s">
        <v>461</v>
      </c>
      <c r="B126" s="35">
        <v>135</v>
      </c>
      <c r="C126" s="35">
        <v>43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1.25" customHeight="1" x14ac:dyDescent="0.3">
      <c r="A127" s="45" t="s">
        <v>462</v>
      </c>
      <c r="B127" s="35">
        <v>190</v>
      </c>
      <c r="C127" s="35">
        <v>57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1.25" customHeight="1" x14ac:dyDescent="0.3">
      <c r="A128" s="45" t="s">
        <v>463</v>
      </c>
      <c r="B128" s="35">
        <v>174</v>
      </c>
      <c r="C128" s="35">
        <v>53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1.25" customHeight="1" x14ac:dyDescent="0.3">
      <c r="A129" s="45" t="s">
        <v>464</v>
      </c>
      <c r="B129" s="35">
        <v>230</v>
      </c>
      <c r="C129" s="35">
        <v>60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1.25" customHeight="1" x14ac:dyDescent="0.3">
      <c r="A130" s="45" t="s">
        <v>465</v>
      </c>
      <c r="B130" s="35">
        <v>152</v>
      </c>
      <c r="C130" s="35">
        <v>53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1.25" customHeight="1" x14ac:dyDescent="0.3">
      <c r="A131" s="45" t="s">
        <v>466</v>
      </c>
      <c r="B131" s="35">
        <v>165</v>
      </c>
      <c r="C131" s="35">
        <v>53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1.25" customHeight="1" x14ac:dyDescent="0.3">
      <c r="A132" s="45" t="s">
        <v>467</v>
      </c>
      <c r="B132" s="35">
        <v>190</v>
      </c>
      <c r="C132" s="35">
        <v>52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1.25" customHeight="1" x14ac:dyDescent="0.3">
      <c r="A133" s="45" t="s">
        <v>468</v>
      </c>
      <c r="B133" s="35">
        <v>215</v>
      </c>
      <c r="C133" s="35">
        <v>37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1.25" customHeight="1" x14ac:dyDescent="0.3">
      <c r="A134" s="45" t="s">
        <v>184</v>
      </c>
      <c r="B134" s="35">
        <v>174</v>
      </c>
      <c r="C134" s="35">
        <v>69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1.25" customHeight="1" x14ac:dyDescent="0.3">
      <c r="A135" s="45" t="s">
        <v>469</v>
      </c>
      <c r="B135" s="35">
        <v>145</v>
      </c>
      <c r="C135" s="35">
        <v>40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1.25" customHeight="1" x14ac:dyDescent="0.3">
      <c r="A136" s="45" t="s">
        <v>470</v>
      </c>
      <c r="B136" s="35">
        <v>130</v>
      </c>
      <c r="C136" s="35">
        <v>33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1.25" customHeight="1" x14ac:dyDescent="0.3">
      <c r="A137" s="45" t="s">
        <v>335</v>
      </c>
      <c r="B137" s="35">
        <v>210</v>
      </c>
      <c r="C137" s="35">
        <v>70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1.25" customHeight="1" x14ac:dyDescent="0.3">
      <c r="A138" s="45" t="s">
        <v>471</v>
      </c>
      <c r="B138" s="35">
        <v>290</v>
      </c>
      <c r="C138" s="35">
        <v>80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1.25" customHeight="1" x14ac:dyDescent="0.3">
      <c r="A139" s="45" t="s">
        <v>472</v>
      </c>
      <c r="B139" s="35">
        <v>160</v>
      </c>
      <c r="C139" s="35">
        <v>60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1.25" customHeight="1" x14ac:dyDescent="0.3">
      <c r="A140" s="45" t="s">
        <v>473</v>
      </c>
      <c r="B140" s="35">
        <v>175</v>
      </c>
      <c r="C140" s="35">
        <v>40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1.25" customHeight="1" x14ac:dyDescent="0.3">
      <c r="A141" s="45" t="s">
        <v>474</v>
      </c>
      <c r="B141" s="35">
        <v>200</v>
      </c>
      <c r="C141" s="35">
        <v>37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1.25" customHeight="1" x14ac:dyDescent="0.3">
      <c r="A142" s="45" t="s">
        <v>475</v>
      </c>
      <c r="B142" s="35">
        <v>202</v>
      </c>
      <c r="C142" s="35">
        <v>33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1.25" customHeight="1" x14ac:dyDescent="0.3">
      <c r="A143" s="45" t="s">
        <v>476</v>
      </c>
      <c r="B143" s="35">
        <v>144</v>
      </c>
      <c r="C143" s="35">
        <v>40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1.25" customHeight="1" x14ac:dyDescent="0.3">
      <c r="A144" s="45" t="s">
        <v>477</v>
      </c>
      <c r="B144" s="35">
        <v>165</v>
      </c>
      <c r="C144" s="35">
        <v>37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1.25" customHeight="1" x14ac:dyDescent="0.3">
      <c r="A145" s="45" t="s">
        <v>478</v>
      </c>
      <c r="B145" s="35">
        <v>150</v>
      </c>
      <c r="C145" s="35">
        <v>53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1.25" customHeight="1" x14ac:dyDescent="0.3">
      <c r="A146" s="45" t="s">
        <v>479</v>
      </c>
      <c r="B146" s="35">
        <v>180</v>
      </c>
      <c r="C146" s="35">
        <v>37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1.25" customHeight="1" x14ac:dyDescent="0.3">
      <c r="A147" s="45" t="s">
        <v>480</v>
      </c>
      <c r="B147" s="35">
        <v>174</v>
      </c>
      <c r="C147" s="35">
        <v>53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1.25" customHeight="1" x14ac:dyDescent="0.3">
      <c r="A148" s="45" t="s">
        <v>481</v>
      </c>
      <c r="B148" s="35">
        <v>160</v>
      </c>
      <c r="C148" s="35">
        <v>37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1.25" customHeight="1" x14ac:dyDescent="0.3">
      <c r="A149" s="45" t="s">
        <v>482</v>
      </c>
      <c r="B149" s="35">
        <v>200</v>
      </c>
      <c r="C149" s="35">
        <v>60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1.25" customHeight="1" x14ac:dyDescent="0.3">
      <c r="A150" s="45" t="s">
        <v>483</v>
      </c>
      <c r="B150" s="35">
        <v>188</v>
      </c>
      <c r="C150" s="35">
        <v>63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1.25" customHeight="1" x14ac:dyDescent="0.3">
      <c r="A151" s="45" t="s">
        <v>484</v>
      </c>
      <c r="B151" s="35">
        <v>139</v>
      </c>
      <c r="C151" s="35">
        <v>57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1.25" customHeight="1" x14ac:dyDescent="0.3">
      <c r="A152" s="45" t="s">
        <v>485</v>
      </c>
      <c r="B152" s="35">
        <v>185</v>
      </c>
      <c r="C152" s="35">
        <v>48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1.25" customHeight="1" x14ac:dyDescent="0.3">
      <c r="A153" s="45" t="s">
        <v>486</v>
      </c>
      <c r="B153" s="35">
        <v>205</v>
      </c>
      <c r="C153" s="35">
        <v>33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1.25" customHeight="1" x14ac:dyDescent="0.3">
      <c r="A154" s="45" t="s">
        <v>157</v>
      </c>
      <c r="B154" s="35">
        <v>220</v>
      </c>
      <c r="C154" s="35">
        <v>62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1.25" customHeight="1" x14ac:dyDescent="0.3">
      <c r="A155" s="45" t="s">
        <v>487</v>
      </c>
      <c r="B155" s="35">
        <v>147</v>
      </c>
      <c r="C155" s="35">
        <v>33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1.25" customHeight="1" x14ac:dyDescent="0.3">
      <c r="A156" s="45" t="s">
        <v>488</v>
      </c>
      <c r="B156" s="35">
        <v>145</v>
      </c>
      <c r="C156" s="35">
        <v>33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1.25" customHeight="1" x14ac:dyDescent="0.3">
      <c r="A157" s="45" t="s">
        <v>490</v>
      </c>
      <c r="B157" s="130">
        <v>145</v>
      </c>
      <c r="C157" s="130">
        <v>33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1.25" customHeight="1" x14ac:dyDescent="0.3">
      <c r="A158" s="3"/>
      <c r="B158" s="3"/>
      <c r="C158" s="5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1.25" customHeight="1" x14ac:dyDescent="0.3">
      <c r="A159" s="3"/>
      <c r="B159" s="3"/>
      <c r="C159" s="5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1.25" customHeight="1" x14ac:dyDescent="0.3">
      <c r="A160" s="3"/>
      <c r="B160" s="3"/>
      <c r="C160" s="5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1.25" customHeight="1" x14ac:dyDescent="0.3">
      <c r="A161" s="3"/>
      <c r="B161" s="3"/>
      <c r="C161" s="5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1.25" customHeight="1" x14ac:dyDescent="0.3">
      <c r="A162" s="3"/>
      <c r="B162" s="3"/>
      <c r="C162" s="5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1.25" customHeight="1" x14ac:dyDescent="0.3">
      <c r="A163" s="3"/>
      <c r="B163" s="3"/>
      <c r="C163" s="5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1.25" customHeight="1" x14ac:dyDescent="0.3">
      <c r="A164" s="3"/>
      <c r="B164" s="3"/>
      <c r="C164" s="5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1.25" customHeight="1" x14ac:dyDescent="0.3">
      <c r="A165" s="3"/>
      <c r="B165" s="3"/>
      <c r="C165" s="5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1.25" customHeight="1" x14ac:dyDescent="0.3">
      <c r="A166" s="3"/>
      <c r="B166" s="3"/>
      <c r="C166" s="5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1.25" customHeight="1" x14ac:dyDescent="0.3">
      <c r="A167" s="3"/>
      <c r="B167" s="3"/>
      <c r="C167" s="5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1.25" customHeight="1" x14ac:dyDescent="0.3">
      <c r="A168" s="3"/>
      <c r="B168" s="3"/>
      <c r="C168" s="5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1.25" customHeight="1" x14ac:dyDescent="0.3">
      <c r="A169" s="3"/>
      <c r="B169" s="3"/>
      <c r="C169" s="5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1.25" customHeight="1" x14ac:dyDescent="0.3">
      <c r="A170" s="3"/>
      <c r="B170" s="3"/>
      <c r="C170" s="5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1.25" customHeight="1" x14ac:dyDescent="0.3">
      <c r="A171" s="3"/>
      <c r="B171" s="3"/>
      <c r="C171" s="5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1.25" customHeight="1" x14ac:dyDescent="0.3">
      <c r="A172" s="3"/>
      <c r="B172" s="3"/>
      <c r="C172" s="5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1.25" customHeight="1" x14ac:dyDescent="0.3">
      <c r="A173" s="3"/>
      <c r="B173" s="3"/>
      <c r="C173" s="5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1.25" customHeight="1" x14ac:dyDescent="0.3">
      <c r="A174" s="3"/>
      <c r="B174" s="3"/>
      <c r="C174" s="5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1.25" customHeight="1" x14ac:dyDescent="0.3">
      <c r="A175" s="3"/>
      <c r="B175" s="3"/>
      <c r="C175" s="5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1.25" customHeight="1" x14ac:dyDescent="0.3">
      <c r="A176" s="3"/>
      <c r="B176" s="3"/>
      <c r="C176" s="5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1.25" customHeight="1" x14ac:dyDescent="0.3">
      <c r="A177" s="3"/>
      <c r="B177" s="3"/>
      <c r="C177" s="5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1.25" customHeight="1" x14ac:dyDescent="0.3">
      <c r="A178" s="3"/>
      <c r="B178" s="3"/>
      <c r="C178" s="5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1.25" customHeight="1" x14ac:dyDescent="0.3">
      <c r="A179" s="3"/>
      <c r="B179" s="3"/>
      <c r="C179" s="5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1.25" customHeight="1" x14ac:dyDescent="0.3">
      <c r="A180" s="3"/>
      <c r="B180" s="3"/>
      <c r="C180" s="5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1.25" customHeight="1" x14ac:dyDescent="0.3">
      <c r="A181" s="3"/>
      <c r="B181" s="3"/>
      <c r="C181" s="5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1.25" customHeight="1" x14ac:dyDescent="0.3">
      <c r="A182" s="3"/>
      <c r="B182" s="3"/>
      <c r="C182" s="5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1.25" customHeight="1" x14ac:dyDescent="0.3">
      <c r="A183" s="3"/>
      <c r="B183" s="3"/>
      <c r="C183" s="5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1.25" customHeight="1" x14ac:dyDescent="0.3">
      <c r="A184" s="3"/>
      <c r="B184" s="3"/>
      <c r="C184" s="5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1.25" customHeight="1" x14ac:dyDescent="0.3">
      <c r="A185" s="3"/>
      <c r="B185" s="3"/>
      <c r="C185" s="5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1.25" customHeight="1" x14ac:dyDescent="0.3">
      <c r="A186" s="3"/>
      <c r="B186" s="3"/>
      <c r="C186" s="5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1.25" customHeight="1" x14ac:dyDescent="0.3">
      <c r="A187" s="3"/>
      <c r="B187" s="3"/>
      <c r="C187" s="5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1.25" customHeight="1" x14ac:dyDescent="0.3">
      <c r="A188" s="3"/>
      <c r="B188" s="3"/>
      <c r="C188" s="5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1.25" customHeight="1" x14ac:dyDescent="0.3">
      <c r="A189" s="3"/>
      <c r="B189" s="3"/>
      <c r="C189" s="5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1.25" customHeight="1" x14ac:dyDescent="0.3">
      <c r="A190" s="3"/>
      <c r="B190" s="3"/>
      <c r="C190" s="5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1.25" customHeight="1" x14ac:dyDescent="0.3">
      <c r="A191" s="3"/>
      <c r="B191" s="3"/>
      <c r="C191" s="5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1.25" customHeight="1" x14ac:dyDescent="0.3">
      <c r="A192" s="3"/>
      <c r="B192" s="3"/>
      <c r="C192" s="5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1.25" customHeight="1" x14ac:dyDescent="0.3">
      <c r="A193" s="3"/>
      <c r="B193" s="3"/>
      <c r="C193" s="5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1.25" customHeight="1" x14ac:dyDescent="0.3">
      <c r="A194" s="3"/>
      <c r="B194" s="3"/>
      <c r="C194" s="5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1.25" customHeight="1" x14ac:dyDescent="0.3">
      <c r="A195" s="3"/>
      <c r="B195" s="3"/>
      <c r="C195" s="5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1.25" customHeight="1" x14ac:dyDescent="0.3">
      <c r="A196" s="3"/>
      <c r="B196" s="3"/>
      <c r="C196" s="5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1.25" customHeight="1" x14ac:dyDescent="0.3">
      <c r="A197" s="3"/>
      <c r="B197" s="3"/>
      <c r="C197" s="5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1.25" customHeight="1" x14ac:dyDescent="0.3">
      <c r="A198" s="3"/>
      <c r="B198" s="3"/>
      <c r="C198" s="5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1.25" customHeight="1" x14ac:dyDescent="0.3">
      <c r="A199" s="3"/>
      <c r="B199" s="3"/>
      <c r="C199" s="5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1.25" customHeight="1" x14ac:dyDescent="0.3">
      <c r="A200" s="3"/>
      <c r="B200" s="3"/>
      <c r="C200" s="5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1.25" customHeight="1" x14ac:dyDescent="0.3">
      <c r="A201" s="3"/>
      <c r="B201" s="3"/>
      <c r="C201" s="5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1.25" customHeight="1" x14ac:dyDescent="0.3">
      <c r="A202" s="3"/>
      <c r="B202" s="3"/>
      <c r="C202" s="5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1.25" customHeight="1" x14ac:dyDescent="0.3">
      <c r="A203" s="3"/>
      <c r="B203" s="3"/>
      <c r="C203" s="5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1.25" customHeight="1" x14ac:dyDescent="0.3">
      <c r="A204" s="3"/>
      <c r="B204" s="3"/>
      <c r="C204" s="5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1.25" customHeight="1" x14ac:dyDescent="0.3">
      <c r="A205" s="3"/>
      <c r="B205" s="3"/>
      <c r="C205" s="5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1.25" customHeight="1" x14ac:dyDescent="0.3">
      <c r="A206" s="3"/>
      <c r="B206" s="3"/>
      <c r="C206" s="5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1.25" customHeight="1" x14ac:dyDescent="0.3">
      <c r="A207" s="3"/>
      <c r="B207" s="3"/>
      <c r="C207" s="5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1.25" customHeight="1" x14ac:dyDescent="0.3">
      <c r="A208" s="3"/>
      <c r="B208" s="3"/>
      <c r="C208" s="5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1.25" customHeight="1" x14ac:dyDescent="0.3">
      <c r="A209" s="3"/>
      <c r="B209" s="3"/>
      <c r="C209" s="5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1.25" customHeight="1" x14ac:dyDescent="0.3">
      <c r="A210" s="3"/>
      <c r="B210" s="3"/>
      <c r="C210" s="5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1.25" customHeight="1" x14ac:dyDescent="0.3">
      <c r="A211" s="3"/>
      <c r="B211" s="3"/>
      <c r="C211" s="5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1.25" customHeight="1" x14ac:dyDescent="0.3">
      <c r="A212" s="3"/>
      <c r="B212" s="3"/>
      <c r="C212" s="5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.25" customHeight="1" x14ac:dyDescent="0.3">
      <c r="A213" s="3"/>
      <c r="B213" s="3"/>
      <c r="C213" s="5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1.25" customHeight="1" x14ac:dyDescent="0.3">
      <c r="A214" s="3"/>
      <c r="B214" s="3"/>
      <c r="C214" s="5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1.25" customHeight="1" x14ac:dyDescent="0.3">
      <c r="A215" s="3"/>
      <c r="B215" s="3"/>
      <c r="C215" s="5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1.25" customHeight="1" x14ac:dyDescent="0.3">
      <c r="A216" s="3"/>
      <c r="B216" s="3"/>
      <c r="C216" s="5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1.25" customHeight="1" x14ac:dyDescent="0.3">
      <c r="A217" s="3"/>
      <c r="B217" s="3"/>
      <c r="C217" s="5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1.25" customHeight="1" x14ac:dyDescent="0.3">
      <c r="A218" s="3"/>
      <c r="B218" s="3"/>
      <c r="C218" s="5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1.25" customHeight="1" x14ac:dyDescent="0.3">
      <c r="A219" s="3"/>
      <c r="B219" s="3"/>
      <c r="C219" s="5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1.25" customHeight="1" x14ac:dyDescent="0.3">
      <c r="A220" s="3"/>
      <c r="B220" s="3"/>
      <c r="C220" s="5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1.25" customHeight="1" x14ac:dyDescent="0.3">
      <c r="A221" s="3"/>
      <c r="B221" s="3"/>
      <c r="C221" s="5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1.25" customHeight="1" x14ac:dyDescent="0.3">
      <c r="A222" s="3"/>
      <c r="B222" s="3"/>
      <c r="C222" s="5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1.25" customHeight="1" x14ac:dyDescent="0.3">
      <c r="A223" s="3"/>
      <c r="B223" s="3"/>
      <c r="C223" s="5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1.25" customHeight="1" x14ac:dyDescent="0.3">
      <c r="A224" s="3"/>
      <c r="B224" s="3"/>
      <c r="C224" s="5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1.25" customHeight="1" x14ac:dyDescent="0.3">
      <c r="A225" s="3"/>
      <c r="B225" s="3"/>
      <c r="C225" s="5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1.25" customHeight="1" x14ac:dyDescent="0.3">
      <c r="A226" s="3"/>
      <c r="B226" s="3"/>
      <c r="C226" s="5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1.25" customHeight="1" x14ac:dyDescent="0.3">
      <c r="A227" s="3"/>
      <c r="B227" s="3"/>
      <c r="C227" s="5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1.25" customHeight="1" x14ac:dyDescent="0.3">
      <c r="A228" s="3"/>
      <c r="B228" s="3"/>
      <c r="C228" s="5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1.25" customHeight="1" x14ac:dyDescent="0.3">
      <c r="A229" s="3"/>
      <c r="B229" s="3"/>
      <c r="C229" s="5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1.25" customHeight="1" x14ac:dyDescent="0.3">
      <c r="A230" s="3"/>
      <c r="B230" s="3"/>
      <c r="C230" s="5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1.25" customHeight="1" x14ac:dyDescent="0.3">
      <c r="A231" s="3"/>
      <c r="B231" s="3"/>
      <c r="C231" s="5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1.25" customHeight="1" x14ac:dyDescent="0.3">
      <c r="A232" s="3"/>
      <c r="B232" s="3"/>
      <c r="C232" s="5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1.25" customHeight="1" x14ac:dyDescent="0.3">
      <c r="A233" s="3"/>
      <c r="B233" s="3"/>
      <c r="C233" s="5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1.25" customHeight="1" x14ac:dyDescent="0.3">
      <c r="A234" s="3"/>
      <c r="B234" s="3"/>
      <c r="C234" s="5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1.25" customHeight="1" x14ac:dyDescent="0.3">
      <c r="A235" s="3"/>
      <c r="B235" s="3"/>
      <c r="C235" s="5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1.25" customHeight="1" x14ac:dyDescent="0.3">
      <c r="A236" s="3"/>
      <c r="B236" s="3"/>
      <c r="C236" s="5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1.25" customHeight="1" x14ac:dyDescent="0.3">
      <c r="A237" s="3"/>
      <c r="B237" s="3"/>
      <c r="C237" s="5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1.25" customHeight="1" x14ac:dyDescent="0.3">
      <c r="A238" s="3"/>
      <c r="B238" s="3"/>
      <c r="C238" s="5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1.25" customHeight="1" x14ac:dyDescent="0.3">
      <c r="A239" s="3"/>
      <c r="B239" s="3"/>
      <c r="C239" s="5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1.25" customHeight="1" x14ac:dyDescent="0.3">
      <c r="A240" s="3"/>
      <c r="B240" s="3"/>
      <c r="C240" s="5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1.25" customHeight="1" x14ac:dyDescent="0.3">
      <c r="A241" s="3"/>
      <c r="B241" s="3"/>
      <c r="C241" s="5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1.25" customHeight="1" x14ac:dyDescent="0.3">
      <c r="A242" s="3"/>
      <c r="B242" s="3"/>
      <c r="C242" s="5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1.25" customHeight="1" x14ac:dyDescent="0.3">
      <c r="A243" s="3"/>
      <c r="B243" s="3"/>
      <c r="C243" s="5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1.25" customHeight="1" x14ac:dyDescent="0.3">
      <c r="A244" s="3"/>
      <c r="B244" s="3"/>
      <c r="C244" s="5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1.25" customHeight="1" x14ac:dyDescent="0.3">
      <c r="A245" s="3"/>
      <c r="B245" s="3"/>
      <c r="C245" s="5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1.25" customHeight="1" x14ac:dyDescent="0.3">
      <c r="A246" s="3"/>
      <c r="B246" s="3"/>
      <c r="C246" s="5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1.25" customHeight="1" x14ac:dyDescent="0.3">
      <c r="A247" s="3"/>
      <c r="B247" s="3"/>
      <c r="C247" s="5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1.25" customHeight="1" x14ac:dyDescent="0.3">
      <c r="A248" s="3"/>
      <c r="B248" s="3"/>
      <c r="C248" s="5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1.25" customHeight="1" x14ac:dyDescent="0.3">
      <c r="A249" s="3"/>
      <c r="B249" s="3"/>
      <c r="C249" s="5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1.25" customHeight="1" x14ac:dyDescent="0.3">
      <c r="A250" s="3"/>
      <c r="B250" s="3"/>
      <c r="C250" s="5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1.25" customHeight="1" x14ac:dyDescent="0.3">
      <c r="A251" s="3"/>
      <c r="B251" s="3"/>
      <c r="C251" s="5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1.25" customHeight="1" x14ac:dyDescent="0.3">
      <c r="A252" s="3"/>
      <c r="B252" s="3"/>
      <c r="C252" s="5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1.25" customHeight="1" x14ac:dyDescent="0.3">
      <c r="A253" s="3"/>
      <c r="B253" s="3"/>
      <c r="C253" s="5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1.25" customHeight="1" x14ac:dyDescent="0.3">
      <c r="A254" s="3"/>
      <c r="B254" s="3"/>
      <c r="C254" s="5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1.25" customHeight="1" x14ac:dyDescent="0.3">
      <c r="A255" s="3"/>
      <c r="B255" s="3"/>
      <c r="C255" s="5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1.25" customHeight="1" x14ac:dyDescent="0.3">
      <c r="A256" s="3"/>
      <c r="B256" s="3"/>
      <c r="C256" s="5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1.25" customHeight="1" x14ac:dyDescent="0.3">
      <c r="A257" s="3"/>
      <c r="B257" s="3"/>
      <c r="C257" s="5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1.25" customHeight="1" x14ac:dyDescent="0.3">
      <c r="A258" s="3"/>
      <c r="B258" s="3"/>
      <c r="C258" s="5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1.25" customHeight="1" x14ac:dyDescent="0.3">
      <c r="A259" s="3"/>
      <c r="B259" s="3"/>
      <c r="C259" s="5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1.25" customHeight="1" x14ac:dyDescent="0.3">
      <c r="A260" s="3"/>
      <c r="B260" s="3"/>
      <c r="C260" s="5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1.25" customHeight="1" x14ac:dyDescent="0.3">
      <c r="A261" s="3"/>
      <c r="B261" s="3"/>
      <c r="C261" s="5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1.25" customHeight="1" x14ac:dyDescent="0.3">
      <c r="A262" s="3"/>
      <c r="B262" s="3"/>
      <c r="C262" s="5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1.25" customHeight="1" x14ac:dyDescent="0.3">
      <c r="A263" s="3"/>
      <c r="B263" s="3"/>
      <c r="C263" s="5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1.25" customHeight="1" x14ac:dyDescent="0.3">
      <c r="A264" s="3"/>
      <c r="B264" s="3"/>
      <c r="C264" s="5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1.25" customHeight="1" x14ac:dyDescent="0.3">
      <c r="A265" s="3"/>
      <c r="B265" s="3"/>
      <c r="C265" s="5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1.25" customHeight="1" x14ac:dyDescent="0.3">
      <c r="A266" s="3"/>
      <c r="B266" s="3"/>
      <c r="C266" s="5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1.25" customHeight="1" x14ac:dyDescent="0.3">
      <c r="A267" s="3"/>
      <c r="B267" s="3"/>
      <c r="C267" s="5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1.25" customHeight="1" x14ac:dyDescent="0.3">
      <c r="A268" s="3"/>
      <c r="B268" s="3"/>
      <c r="C268" s="5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1.25" customHeight="1" x14ac:dyDescent="0.3">
      <c r="A269" s="3"/>
      <c r="B269" s="3"/>
      <c r="C269" s="5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1.25" customHeight="1" x14ac:dyDescent="0.3">
      <c r="A270" s="3"/>
      <c r="B270" s="3"/>
      <c r="C270" s="5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1.25" customHeight="1" x14ac:dyDescent="0.3">
      <c r="A271" s="3"/>
      <c r="B271" s="3"/>
      <c r="C271" s="5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1.25" customHeight="1" x14ac:dyDescent="0.3">
      <c r="A272" s="3"/>
      <c r="B272" s="3"/>
      <c r="C272" s="5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1.25" customHeight="1" x14ac:dyDescent="0.3">
      <c r="A273" s="3"/>
      <c r="B273" s="3"/>
      <c r="C273" s="5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1.25" customHeight="1" x14ac:dyDescent="0.3">
      <c r="A274" s="3"/>
      <c r="B274" s="3"/>
      <c r="C274" s="5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1.25" customHeight="1" x14ac:dyDescent="0.3">
      <c r="A275" s="3"/>
      <c r="B275" s="3"/>
      <c r="C275" s="5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1.25" customHeight="1" x14ac:dyDescent="0.3">
      <c r="A276" s="3"/>
      <c r="B276" s="3"/>
      <c r="C276" s="5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1.25" customHeight="1" x14ac:dyDescent="0.3">
      <c r="A277" s="3"/>
      <c r="B277" s="3"/>
      <c r="C277" s="5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1.25" customHeight="1" x14ac:dyDescent="0.3">
      <c r="A278" s="3"/>
      <c r="B278" s="3"/>
      <c r="C278" s="5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1.25" customHeight="1" x14ac:dyDescent="0.3">
      <c r="A279" s="3"/>
      <c r="B279" s="3"/>
      <c r="C279" s="5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1.25" customHeight="1" x14ac:dyDescent="0.3">
      <c r="A280" s="3"/>
      <c r="B280" s="3"/>
      <c r="C280" s="5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1.25" customHeight="1" x14ac:dyDescent="0.3">
      <c r="A281" s="3"/>
      <c r="B281" s="3"/>
      <c r="C281" s="5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1.25" customHeight="1" x14ac:dyDescent="0.3">
      <c r="A282" s="3"/>
      <c r="B282" s="3"/>
      <c r="C282" s="5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1.25" customHeight="1" x14ac:dyDescent="0.3">
      <c r="A283" s="3"/>
      <c r="B283" s="3"/>
      <c r="C283" s="5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1.25" customHeight="1" x14ac:dyDescent="0.3">
      <c r="A284" s="3"/>
      <c r="B284" s="3"/>
      <c r="C284" s="5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1.25" customHeight="1" x14ac:dyDescent="0.3">
      <c r="A285" s="3"/>
      <c r="B285" s="3"/>
      <c r="C285" s="5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1.25" customHeight="1" x14ac:dyDescent="0.3">
      <c r="A286" s="3"/>
      <c r="B286" s="3"/>
      <c r="C286" s="5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1.25" customHeight="1" x14ac:dyDescent="0.3">
      <c r="A287" s="3"/>
      <c r="B287" s="3"/>
      <c r="C287" s="5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1.25" customHeight="1" x14ac:dyDescent="0.3">
      <c r="A288" s="3"/>
      <c r="B288" s="3"/>
      <c r="C288" s="5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1.25" customHeight="1" x14ac:dyDescent="0.3">
      <c r="A289" s="3"/>
      <c r="B289" s="3"/>
      <c r="C289" s="5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1.25" customHeight="1" x14ac:dyDescent="0.3">
      <c r="A290" s="3"/>
      <c r="B290" s="3"/>
      <c r="C290" s="5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1.25" customHeight="1" x14ac:dyDescent="0.3">
      <c r="A291" s="3"/>
      <c r="B291" s="3"/>
      <c r="C291" s="5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1.25" customHeight="1" x14ac:dyDescent="0.3">
      <c r="A292" s="3"/>
      <c r="B292" s="3"/>
      <c r="C292" s="5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1.25" customHeight="1" x14ac:dyDescent="0.3">
      <c r="A293" s="3"/>
      <c r="B293" s="3"/>
      <c r="C293" s="5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1.25" customHeight="1" x14ac:dyDescent="0.3">
      <c r="A294" s="3"/>
      <c r="B294" s="3"/>
      <c r="C294" s="5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1.25" customHeight="1" x14ac:dyDescent="0.3">
      <c r="A295" s="3"/>
      <c r="B295" s="3"/>
      <c r="C295" s="5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1.25" customHeight="1" x14ac:dyDescent="0.3">
      <c r="A296" s="3"/>
      <c r="B296" s="3"/>
      <c r="C296" s="5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1.25" customHeight="1" x14ac:dyDescent="0.3">
      <c r="A297" s="3"/>
      <c r="B297" s="3"/>
      <c r="C297" s="5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1.25" customHeight="1" x14ac:dyDescent="0.3">
      <c r="A298" s="3"/>
      <c r="B298" s="3"/>
      <c r="C298" s="5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1.25" customHeight="1" x14ac:dyDescent="0.3">
      <c r="A299" s="3"/>
      <c r="B299" s="3"/>
      <c r="C299" s="5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1.25" customHeight="1" x14ac:dyDescent="0.3">
      <c r="A300" s="3"/>
      <c r="B300" s="3"/>
      <c r="C300" s="5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1.25" customHeight="1" x14ac:dyDescent="0.3">
      <c r="A301" s="3"/>
      <c r="B301" s="3"/>
      <c r="C301" s="5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1.25" customHeight="1" x14ac:dyDescent="0.3">
      <c r="A302" s="3"/>
      <c r="B302" s="3"/>
      <c r="C302" s="5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1.25" customHeight="1" x14ac:dyDescent="0.3">
      <c r="A303" s="3"/>
      <c r="B303" s="3"/>
      <c r="C303" s="5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1.25" customHeight="1" x14ac:dyDescent="0.3">
      <c r="A304" s="3"/>
      <c r="B304" s="3"/>
      <c r="C304" s="5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1.25" customHeight="1" x14ac:dyDescent="0.3">
      <c r="A305" s="3"/>
      <c r="B305" s="3"/>
      <c r="C305" s="5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1.25" customHeight="1" x14ac:dyDescent="0.3">
      <c r="A306" s="3"/>
      <c r="B306" s="3"/>
      <c r="C306" s="5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1.25" customHeight="1" x14ac:dyDescent="0.3">
      <c r="A307" s="3"/>
      <c r="B307" s="3"/>
      <c r="C307" s="5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1.25" customHeight="1" x14ac:dyDescent="0.3">
      <c r="A308" s="3"/>
      <c r="B308" s="3"/>
      <c r="C308" s="5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1.25" customHeight="1" x14ac:dyDescent="0.3">
      <c r="A309" s="3"/>
      <c r="B309" s="3"/>
      <c r="C309" s="5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1.25" customHeight="1" x14ac:dyDescent="0.3">
      <c r="A310" s="3"/>
      <c r="B310" s="3"/>
      <c r="C310" s="5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1.25" customHeight="1" x14ac:dyDescent="0.3">
      <c r="A311" s="3"/>
      <c r="B311" s="3"/>
      <c r="C311" s="5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1.25" customHeight="1" x14ac:dyDescent="0.3">
      <c r="A312" s="3"/>
      <c r="B312" s="3"/>
      <c r="C312" s="5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1.25" customHeight="1" x14ac:dyDescent="0.3">
      <c r="A313" s="3"/>
      <c r="B313" s="3"/>
      <c r="C313" s="5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1.25" customHeight="1" x14ac:dyDescent="0.3">
      <c r="A314" s="3"/>
      <c r="B314" s="3"/>
      <c r="C314" s="5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1.25" customHeight="1" x14ac:dyDescent="0.3">
      <c r="A315" s="3"/>
      <c r="B315" s="3"/>
      <c r="C315" s="5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1.25" customHeight="1" x14ac:dyDescent="0.3">
      <c r="A316" s="3"/>
      <c r="B316" s="3"/>
      <c r="C316" s="5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1.25" customHeight="1" x14ac:dyDescent="0.3">
      <c r="A317" s="3"/>
      <c r="B317" s="3"/>
      <c r="C317" s="5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1.25" customHeight="1" x14ac:dyDescent="0.3">
      <c r="A318" s="3"/>
      <c r="B318" s="3"/>
      <c r="C318" s="5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1.25" customHeight="1" x14ac:dyDescent="0.3">
      <c r="A319" s="3"/>
      <c r="B319" s="3"/>
      <c r="C319" s="5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1.25" customHeight="1" x14ac:dyDescent="0.3">
      <c r="A320" s="3"/>
      <c r="B320" s="3"/>
      <c r="C320" s="5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1.25" customHeight="1" x14ac:dyDescent="0.3">
      <c r="A321" s="3"/>
      <c r="B321" s="3"/>
      <c r="C321" s="5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1.25" customHeight="1" x14ac:dyDescent="0.3">
      <c r="A322" s="3"/>
      <c r="B322" s="3"/>
      <c r="C322" s="5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1.25" customHeight="1" x14ac:dyDescent="0.3">
      <c r="A323" s="3"/>
      <c r="B323" s="3"/>
      <c r="C323" s="5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1.25" customHeight="1" x14ac:dyDescent="0.3">
      <c r="A324" s="3"/>
      <c r="B324" s="3"/>
      <c r="C324" s="5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1.25" customHeight="1" x14ac:dyDescent="0.3">
      <c r="A325" s="3"/>
      <c r="B325" s="3"/>
      <c r="C325" s="5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1.25" customHeight="1" x14ac:dyDescent="0.3">
      <c r="A326" s="3"/>
      <c r="B326" s="3"/>
      <c r="C326" s="5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1.25" customHeight="1" x14ac:dyDescent="0.3">
      <c r="A327" s="3"/>
      <c r="B327" s="3"/>
      <c r="C327" s="5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1.25" customHeight="1" x14ac:dyDescent="0.3">
      <c r="A328" s="3"/>
      <c r="B328" s="3"/>
      <c r="C328" s="5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1.25" customHeight="1" x14ac:dyDescent="0.3">
      <c r="A329" s="3"/>
      <c r="B329" s="3"/>
      <c r="C329" s="5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1.25" customHeight="1" x14ac:dyDescent="0.3">
      <c r="A330" s="3"/>
      <c r="B330" s="3"/>
      <c r="C330" s="5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1.25" customHeight="1" x14ac:dyDescent="0.3">
      <c r="A331" s="3"/>
      <c r="B331" s="3"/>
      <c r="C331" s="5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1.25" customHeight="1" x14ac:dyDescent="0.3">
      <c r="A332" s="3"/>
      <c r="B332" s="3"/>
      <c r="C332" s="5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1.25" customHeight="1" x14ac:dyDescent="0.3">
      <c r="A333" s="3"/>
      <c r="B333" s="3"/>
      <c r="C333" s="5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1.25" customHeight="1" x14ac:dyDescent="0.3">
      <c r="A334" s="3"/>
      <c r="B334" s="3"/>
      <c r="C334" s="5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1.25" customHeight="1" x14ac:dyDescent="0.3">
      <c r="A335" s="3"/>
      <c r="B335" s="3"/>
      <c r="C335" s="5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1.25" customHeight="1" x14ac:dyDescent="0.3">
      <c r="A336" s="3"/>
      <c r="B336" s="3"/>
      <c r="C336" s="5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1.25" customHeight="1" x14ac:dyDescent="0.3">
      <c r="A337" s="3"/>
      <c r="B337" s="3"/>
      <c r="C337" s="5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1.25" customHeight="1" x14ac:dyDescent="0.3">
      <c r="A338" s="3"/>
      <c r="B338" s="3"/>
      <c r="C338" s="5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1.25" customHeight="1" x14ac:dyDescent="0.3">
      <c r="A339" s="3"/>
      <c r="B339" s="3"/>
      <c r="C339" s="5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1.25" customHeight="1" x14ac:dyDescent="0.3">
      <c r="A340" s="3"/>
      <c r="B340" s="3"/>
      <c r="C340" s="5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1.25" customHeight="1" x14ac:dyDescent="0.3">
      <c r="A341" s="3"/>
      <c r="B341" s="3"/>
      <c r="C341" s="5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1.25" customHeight="1" x14ac:dyDescent="0.3">
      <c r="A342" s="3"/>
      <c r="B342" s="3"/>
      <c r="C342" s="5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1.25" customHeight="1" x14ac:dyDescent="0.3">
      <c r="A343" s="3"/>
      <c r="B343" s="3"/>
      <c r="C343" s="5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1.25" customHeight="1" x14ac:dyDescent="0.3">
      <c r="A344" s="3"/>
      <c r="B344" s="3"/>
      <c r="C344" s="5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1.25" customHeight="1" x14ac:dyDescent="0.3">
      <c r="A345" s="3"/>
      <c r="B345" s="3"/>
      <c r="C345" s="5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1.25" customHeight="1" x14ac:dyDescent="0.3">
      <c r="A346" s="3"/>
      <c r="B346" s="3"/>
      <c r="C346" s="5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1.25" customHeight="1" x14ac:dyDescent="0.3">
      <c r="A347" s="3"/>
      <c r="B347" s="3"/>
      <c r="C347" s="5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1.25" customHeight="1" x14ac:dyDescent="0.3">
      <c r="A348" s="3"/>
      <c r="B348" s="3"/>
      <c r="C348" s="5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1.25" customHeight="1" x14ac:dyDescent="0.3">
      <c r="A349" s="3"/>
      <c r="B349" s="3"/>
      <c r="C349" s="5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1.25" customHeight="1" x14ac:dyDescent="0.3">
      <c r="A350" s="3"/>
      <c r="B350" s="3"/>
      <c r="C350" s="5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1.25" customHeight="1" x14ac:dyDescent="0.3">
      <c r="A351" s="3"/>
      <c r="B351" s="3"/>
      <c r="C351" s="5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1.25" customHeight="1" x14ac:dyDescent="0.3">
      <c r="A352" s="3"/>
      <c r="B352" s="3"/>
      <c r="C352" s="5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1.25" customHeight="1" x14ac:dyDescent="0.3">
      <c r="A353" s="3"/>
      <c r="B353" s="3"/>
      <c r="C353" s="5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1.25" customHeight="1" x14ac:dyDescent="0.3">
      <c r="A354" s="3"/>
      <c r="B354" s="3"/>
      <c r="C354" s="5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1.25" customHeight="1" x14ac:dyDescent="0.3">
      <c r="A355" s="3"/>
      <c r="B355" s="3"/>
      <c r="C355" s="5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1.25" customHeight="1" x14ac:dyDescent="0.3">
      <c r="A356" s="3"/>
      <c r="B356" s="3"/>
      <c r="C356" s="5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1.25" customHeight="1" x14ac:dyDescent="0.3">
      <c r="A357" s="3"/>
      <c r="B357" s="3"/>
      <c r="C357" s="5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1.25" customHeight="1" x14ac:dyDescent="0.3">
      <c r="A358" s="3"/>
      <c r="B358" s="3"/>
      <c r="C358" s="5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1.25" customHeight="1" x14ac:dyDescent="0.3">
      <c r="A359" s="3"/>
      <c r="B359" s="3"/>
      <c r="C359" s="5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1.25" customHeight="1" x14ac:dyDescent="0.3">
      <c r="A360" s="3"/>
      <c r="B360" s="3"/>
      <c r="C360" s="5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1.25" customHeight="1" x14ac:dyDescent="0.3">
      <c r="A361" s="3"/>
      <c r="B361" s="3"/>
      <c r="C361" s="5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1.25" customHeight="1" x14ac:dyDescent="0.3">
      <c r="A362" s="3"/>
      <c r="B362" s="3"/>
      <c r="C362" s="5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1.25" customHeight="1" x14ac:dyDescent="0.3">
      <c r="A363" s="3"/>
      <c r="B363" s="3"/>
      <c r="C363" s="5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1.25" customHeight="1" x14ac:dyDescent="0.3">
      <c r="A364" s="3"/>
      <c r="B364" s="3"/>
      <c r="C364" s="5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1.25" customHeight="1" x14ac:dyDescent="0.3">
      <c r="A365" s="3"/>
      <c r="B365" s="3"/>
      <c r="C365" s="5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1.25" customHeight="1" x14ac:dyDescent="0.3">
      <c r="A366" s="3"/>
      <c r="B366" s="3"/>
      <c r="C366" s="5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1.25" customHeight="1" x14ac:dyDescent="0.3">
      <c r="A367" s="3"/>
      <c r="B367" s="3"/>
      <c r="C367" s="5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1.25" customHeight="1" x14ac:dyDescent="0.3">
      <c r="A368" s="3"/>
      <c r="B368" s="3"/>
      <c r="C368" s="5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1.25" customHeight="1" x14ac:dyDescent="0.3">
      <c r="A369" s="3"/>
      <c r="B369" s="3"/>
      <c r="C369" s="5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1.25" customHeight="1" x14ac:dyDescent="0.3">
      <c r="A370" s="3"/>
      <c r="B370" s="3"/>
      <c r="C370" s="5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1.25" customHeight="1" x14ac:dyDescent="0.3">
      <c r="A371" s="3"/>
      <c r="B371" s="3"/>
      <c r="C371" s="5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1.25" customHeight="1" x14ac:dyDescent="0.3">
      <c r="A372" s="3"/>
      <c r="B372" s="3"/>
      <c r="C372" s="5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1.25" customHeight="1" x14ac:dyDescent="0.3">
      <c r="A373" s="3"/>
      <c r="B373" s="3"/>
      <c r="C373" s="5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1.25" customHeight="1" x14ac:dyDescent="0.3">
      <c r="A374" s="3"/>
      <c r="B374" s="3"/>
      <c r="C374" s="5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1.25" customHeight="1" x14ac:dyDescent="0.3">
      <c r="A375" s="3"/>
      <c r="B375" s="3"/>
      <c r="C375" s="5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1.25" customHeight="1" x14ac:dyDescent="0.3">
      <c r="A376" s="3"/>
      <c r="B376" s="3"/>
      <c r="C376" s="5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1.25" customHeight="1" x14ac:dyDescent="0.3">
      <c r="A377" s="3"/>
      <c r="B377" s="3"/>
      <c r="C377" s="5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1.25" customHeight="1" x14ac:dyDescent="0.3">
      <c r="A378" s="3"/>
      <c r="B378" s="3"/>
      <c r="C378" s="5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1.25" customHeight="1" x14ac:dyDescent="0.3">
      <c r="A379" s="3"/>
      <c r="B379" s="3"/>
      <c r="C379" s="5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1.25" customHeight="1" x14ac:dyDescent="0.3">
      <c r="A380" s="3"/>
      <c r="B380" s="3"/>
      <c r="C380" s="5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1.25" customHeight="1" x14ac:dyDescent="0.3">
      <c r="A381" s="3"/>
      <c r="B381" s="3"/>
      <c r="C381" s="5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1.25" customHeight="1" x14ac:dyDescent="0.3">
      <c r="A382" s="3"/>
      <c r="B382" s="3"/>
      <c r="C382" s="5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1.25" customHeight="1" x14ac:dyDescent="0.3">
      <c r="A383" s="3"/>
      <c r="B383" s="3"/>
      <c r="C383" s="5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1.25" customHeight="1" x14ac:dyDescent="0.3">
      <c r="A384" s="3"/>
      <c r="B384" s="3"/>
      <c r="C384" s="5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1.25" customHeight="1" x14ac:dyDescent="0.3">
      <c r="A385" s="3"/>
      <c r="B385" s="3"/>
      <c r="C385" s="5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1.25" customHeight="1" x14ac:dyDescent="0.3">
      <c r="A386" s="3"/>
      <c r="B386" s="3"/>
      <c r="C386" s="5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1.25" customHeight="1" x14ac:dyDescent="0.3">
      <c r="A387" s="3"/>
      <c r="B387" s="3"/>
      <c r="C387" s="5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1.25" customHeight="1" x14ac:dyDescent="0.3">
      <c r="A388" s="3"/>
      <c r="B388" s="3"/>
      <c r="C388" s="5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1.25" customHeight="1" x14ac:dyDescent="0.3">
      <c r="A389" s="3"/>
      <c r="B389" s="3"/>
      <c r="C389" s="5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1.25" customHeight="1" x14ac:dyDescent="0.3">
      <c r="A390" s="3"/>
      <c r="B390" s="3"/>
      <c r="C390" s="5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1.25" customHeight="1" x14ac:dyDescent="0.3">
      <c r="A391" s="3"/>
      <c r="B391" s="3"/>
      <c r="C391" s="5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1.25" customHeight="1" x14ac:dyDescent="0.3">
      <c r="A392" s="3"/>
      <c r="B392" s="3"/>
      <c r="C392" s="5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1.25" customHeight="1" x14ac:dyDescent="0.3">
      <c r="A393" s="3"/>
      <c r="B393" s="3"/>
      <c r="C393" s="5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1.25" customHeight="1" x14ac:dyDescent="0.3">
      <c r="A394" s="3"/>
      <c r="B394" s="3"/>
      <c r="C394" s="5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1.25" customHeight="1" x14ac:dyDescent="0.3">
      <c r="A395" s="3"/>
      <c r="B395" s="3"/>
      <c r="C395" s="5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1.25" customHeight="1" x14ac:dyDescent="0.3">
      <c r="A396" s="3"/>
      <c r="B396" s="3"/>
      <c r="C396" s="5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1.25" customHeight="1" x14ac:dyDescent="0.3">
      <c r="A397" s="3"/>
      <c r="B397" s="3"/>
      <c r="C397" s="5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1.25" customHeight="1" x14ac:dyDescent="0.3">
      <c r="A398" s="3"/>
      <c r="B398" s="3"/>
      <c r="C398" s="5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1.25" customHeight="1" x14ac:dyDescent="0.3">
      <c r="A399" s="3"/>
      <c r="B399" s="3"/>
      <c r="C399" s="5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1.25" customHeight="1" x14ac:dyDescent="0.3">
      <c r="A400" s="3"/>
      <c r="B400" s="3"/>
      <c r="C400" s="5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1.25" customHeight="1" x14ac:dyDescent="0.3">
      <c r="A401" s="3"/>
      <c r="B401" s="3"/>
      <c r="C401" s="5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1.25" customHeight="1" x14ac:dyDescent="0.3">
      <c r="A402" s="3"/>
      <c r="B402" s="3"/>
      <c r="C402" s="5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1.25" customHeight="1" x14ac:dyDescent="0.3">
      <c r="A403" s="3"/>
      <c r="B403" s="3"/>
      <c r="C403" s="5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1.25" customHeight="1" x14ac:dyDescent="0.3">
      <c r="A404" s="3"/>
      <c r="B404" s="3"/>
      <c r="C404" s="5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1.25" customHeight="1" x14ac:dyDescent="0.3">
      <c r="A405" s="3"/>
      <c r="B405" s="3"/>
      <c r="C405" s="5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1.25" customHeight="1" x14ac:dyDescent="0.3">
      <c r="A406" s="3"/>
      <c r="B406" s="3"/>
      <c r="C406" s="5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1.25" customHeight="1" x14ac:dyDescent="0.3">
      <c r="A407" s="3"/>
      <c r="B407" s="3"/>
      <c r="C407" s="5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1.25" customHeight="1" x14ac:dyDescent="0.3">
      <c r="A408" s="3"/>
      <c r="B408" s="3"/>
      <c r="C408" s="5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1.25" customHeight="1" x14ac:dyDescent="0.3">
      <c r="A409" s="3"/>
      <c r="B409" s="3"/>
      <c r="C409" s="5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1.25" customHeight="1" x14ac:dyDescent="0.3">
      <c r="A410" s="3"/>
      <c r="B410" s="3"/>
      <c r="C410" s="5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1.25" customHeight="1" x14ac:dyDescent="0.3">
      <c r="A411" s="3"/>
      <c r="B411" s="3"/>
      <c r="C411" s="5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1.25" customHeight="1" x14ac:dyDescent="0.3">
      <c r="A412" s="3"/>
      <c r="B412" s="3"/>
      <c r="C412" s="5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1.25" customHeight="1" x14ac:dyDescent="0.3">
      <c r="A413" s="3"/>
      <c r="B413" s="3"/>
      <c r="C413" s="5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1.25" customHeight="1" x14ac:dyDescent="0.3">
      <c r="A414" s="3"/>
      <c r="B414" s="3"/>
      <c r="C414" s="5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1.25" customHeight="1" x14ac:dyDescent="0.3">
      <c r="A415" s="3"/>
      <c r="B415" s="3"/>
      <c r="C415" s="5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1.25" customHeight="1" x14ac:dyDescent="0.3">
      <c r="A416" s="3"/>
      <c r="B416" s="3"/>
      <c r="C416" s="5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1.25" customHeight="1" x14ac:dyDescent="0.3">
      <c r="A417" s="3"/>
      <c r="B417" s="3"/>
      <c r="C417" s="5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1.25" customHeight="1" x14ac:dyDescent="0.3">
      <c r="A418" s="3"/>
      <c r="B418" s="3"/>
      <c r="C418" s="5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1.25" customHeight="1" x14ac:dyDescent="0.3">
      <c r="A419" s="3"/>
      <c r="B419" s="3"/>
      <c r="C419" s="5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1.25" customHeight="1" x14ac:dyDescent="0.3">
      <c r="A420" s="3"/>
      <c r="B420" s="3"/>
      <c r="C420" s="5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1.25" customHeight="1" x14ac:dyDescent="0.3">
      <c r="A421" s="3"/>
      <c r="B421" s="3"/>
      <c r="C421" s="5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1.25" customHeight="1" x14ac:dyDescent="0.3">
      <c r="A422" s="3"/>
      <c r="B422" s="3"/>
      <c r="C422" s="5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1.25" customHeight="1" x14ac:dyDescent="0.3">
      <c r="A423" s="3"/>
      <c r="B423" s="3"/>
      <c r="C423" s="5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1.25" customHeight="1" x14ac:dyDescent="0.3">
      <c r="A424" s="3"/>
      <c r="B424" s="3"/>
      <c r="C424" s="5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1.25" customHeight="1" x14ac:dyDescent="0.3">
      <c r="A425" s="3"/>
      <c r="B425" s="3"/>
      <c r="C425" s="5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1.25" customHeight="1" x14ac:dyDescent="0.3">
      <c r="A426" s="3"/>
      <c r="B426" s="3"/>
      <c r="C426" s="5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1.25" customHeight="1" x14ac:dyDescent="0.3">
      <c r="A427" s="3"/>
      <c r="B427" s="3"/>
      <c r="C427" s="5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1.25" customHeight="1" x14ac:dyDescent="0.3">
      <c r="A428" s="3"/>
      <c r="B428" s="3"/>
      <c r="C428" s="5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1.25" customHeight="1" x14ac:dyDescent="0.3">
      <c r="A429" s="3"/>
      <c r="B429" s="3"/>
      <c r="C429" s="5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1.25" customHeight="1" x14ac:dyDescent="0.3">
      <c r="A430" s="3"/>
      <c r="B430" s="3"/>
      <c r="C430" s="5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1.25" customHeight="1" x14ac:dyDescent="0.3">
      <c r="A431" s="3"/>
      <c r="B431" s="3"/>
      <c r="C431" s="5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1.25" customHeight="1" x14ac:dyDescent="0.3">
      <c r="A432" s="3"/>
      <c r="B432" s="3"/>
      <c r="C432" s="5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1.25" customHeight="1" x14ac:dyDescent="0.3">
      <c r="A433" s="3"/>
      <c r="B433" s="3"/>
      <c r="C433" s="5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1.25" customHeight="1" x14ac:dyDescent="0.3">
      <c r="A434" s="3"/>
      <c r="B434" s="3"/>
      <c r="C434" s="5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1.25" customHeight="1" x14ac:dyDescent="0.3">
      <c r="A435" s="3"/>
      <c r="B435" s="3"/>
      <c r="C435" s="5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1.25" customHeight="1" x14ac:dyDescent="0.3">
      <c r="A436" s="3"/>
      <c r="B436" s="3"/>
      <c r="C436" s="5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1.25" customHeight="1" x14ac:dyDescent="0.3">
      <c r="A437" s="3"/>
      <c r="B437" s="3"/>
      <c r="C437" s="5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1.25" customHeight="1" x14ac:dyDescent="0.3">
      <c r="A438" s="3"/>
      <c r="B438" s="3"/>
      <c r="C438" s="5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1.25" customHeight="1" x14ac:dyDescent="0.3">
      <c r="A439" s="3"/>
      <c r="B439" s="3"/>
      <c r="C439" s="5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1.25" customHeight="1" x14ac:dyDescent="0.3">
      <c r="A440" s="3"/>
      <c r="B440" s="3"/>
      <c r="C440" s="5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1.25" customHeight="1" x14ac:dyDescent="0.3">
      <c r="A441" s="3"/>
      <c r="B441" s="3"/>
      <c r="C441" s="5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1.25" customHeight="1" x14ac:dyDescent="0.3">
      <c r="A442" s="3"/>
      <c r="B442" s="3"/>
      <c r="C442" s="5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1.25" customHeight="1" x14ac:dyDescent="0.3">
      <c r="A443" s="3"/>
      <c r="B443" s="3"/>
      <c r="C443" s="5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1.25" customHeight="1" x14ac:dyDescent="0.3">
      <c r="A444" s="3"/>
      <c r="B444" s="3"/>
      <c r="C444" s="5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1.25" customHeight="1" x14ac:dyDescent="0.3">
      <c r="A445" s="3"/>
      <c r="B445" s="3"/>
      <c r="C445" s="5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1.25" customHeight="1" x14ac:dyDescent="0.3">
      <c r="A446" s="3"/>
      <c r="B446" s="3"/>
      <c r="C446" s="5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1.25" customHeight="1" x14ac:dyDescent="0.3">
      <c r="A447" s="3"/>
      <c r="B447" s="3"/>
      <c r="C447" s="5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1.25" customHeight="1" x14ac:dyDescent="0.3">
      <c r="A448" s="3"/>
      <c r="B448" s="3"/>
      <c r="C448" s="5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1.25" customHeight="1" x14ac:dyDescent="0.3">
      <c r="A449" s="3"/>
      <c r="B449" s="3"/>
      <c r="C449" s="5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1.25" customHeight="1" x14ac:dyDescent="0.3">
      <c r="A450" s="3"/>
      <c r="B450" s="3"/>
      <c r="C450" s="5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1.25" customHeight="1" x14ac:dyDescent="0.3">
      <c r="A451" s="3"/>
      <c r="B451" s="3"/>
      <c r="C451" s="5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1.25" customHeight="1" x14ac:dyDescent="0.3">
      <c r="A452" s="3"/>
      <c r="B452" s="3"/>
      <c r="C452" s="5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1.25" customHeight="1" x14ac:dyDescent="0.3">
      <c r="A453" s="3"/>
      <c r="B453" s="3"/>
      <c r="C453" s="5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1.25" customHeight="1" x14ac:dyDescent="0.3">
      <c r="A454" s="3"/>
      <c r="B454" s="3"/>
      <c r="C454" s="5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1.25" customHeight="1" x14ac:dyDescent="0.3">
      <c r="A455" s="3"/>
      <c r="B455" s="3"/>
      <c r="C455" s="5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1.25" customHeight="1" x14ac:dyDescent="0.3">
      <c r="A456" s="3"/>
      <c r="B456" s="3"/>
      <c r="C456" s="5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1.25" customHeight="1" x14ac:dyDescent="0.3">
      <c r="A457" s="3"/>
      <c r="B457" s="3"/>
      <c r="C457" s="5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1.25" customHeight="1" x14ac:dyDescent="0.3">
      <c r="A458" s="3"/>
      <c r="B458" s="3"/>
      <c r="C458" s="5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1.25" customHeight="1" x14ac:dyDescent="0.3">
      <c r="A459" s="3"/>
      <c r="B459" s="3"/>
      <c r="C459" s="5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1.25" customHeight="1" x14ac:dyDescent="0.3">
      <c r="A460" s="3"/>
      <c r="B460" s="3"/>
      <c r="C460" s="5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1.25" customHeight="1" x14ac:dyDescent="0.3">
      <c r="A461" s="3"/>
      <c r="B461" s="3"/>
      <c r="C461" s="5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1.25" customHeight="1" x14ac:dyDescent="0.3">
      <c r="A462" s="3"/>
      <c r="B462" s="3"/>
      <c r="C462" s="5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1.25" customHeight="1" x14ac:dyDescent="0.3">
      <c r="A463" s="3"/>
      <c r="B463" s="3"/>
      <c r="C463" s="5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1.25" customHeight="1" x14ac:dyDescent="0.3">
      <c r="A464" s="3"/>
      <c r="B464" s="3"/>
      <c r="C464" s="5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1.25" customHeight="1" x14ac:dyDescent="0.3">
      <c r="A465" s="3"/>
      <c r="B465" s="3"/>
      <c r="C465" s="5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1.25" customHeight="1" x14ac:dyDescent="0.3">
      <c r="A466" s="3"/>
      <c r="B466" s="3"/>
      <c r="C466" s="5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1.25" customHeight="1" x14ac:dyDescent="0.3">
      <c r="A467" s="3"/>
      <c r="B467" s="3"/>
      <c r="C467" s="5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1.25" customHeight="1" x14ac:dyDescent="0.3">
      <c r="A468" s="3"/>
      <c r="B468" s="3"/>
      <c r="C468" s="5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1.25" customHeight="1" x14ac:dyDescent="0.3">
      <c r="A469" s="3"/>
      <c r="B469" s="3"/>
      <c r="C469" s="5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1.25" customHeight="1" x14ac:dyDescent="0.3">
      <c r="A470" s="3"/>
      <c r="B470" s="3"/>
      <c r="C470" s="5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1.25" customHeight="1" x14ac:dyDescent="0.3">
      <c r="A471" s="3"/>
      <c r="B471" s="3"/>
      <c r="C471" s="5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1.25" customHeight="1" x14ac:dyDescent="0.3">
      <c r="A472" s="3"/>
      <c r="B472" s="3"/>
      <c r="C472" s="5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1.25" customHeight="1" x14ac:dyDescent="0.3">
      <c r="A473" s="3"/>
      <c r="B473" s="3"/>
      <c r="C473" s="5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1.25" customHeight="1" x14ac:dyDescent="0.3">
      <c r="A474" s="3"/>
      <c r="B474" s="3"/>
      <c r="C474" s="5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1.25" customHeight="1" x14ac:dyDescent="0.3">
      <c r="A475" s="3"/>
      <c r="B475" s="3"/>
      <c r="C475" s="5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1.25" customHeight="1" x14ac:dyDescent="0.3">
      <c r="A476" s="3"/>
      <c r="B476" s="3"/>
      <c r="C476" s="5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1.25" customHeight="1" x14ac:dyDescent="0.3">
      <c r="A477" s="3"/>
      <c r="B477" s="3"/>
      <c r="C477" s="5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1.25" customHeight="1" x14ac:dyDescent="0.3">
      <c r="A478" s="3"/>
      <c r="B478" s="3"/>
      <c r="C478" s="5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1.25" customHeight="1" x14ac:dyDescent="0.3">
      <c r="A479" s="3"/>
      <c r="B479" s="3"/>
      <c r="C479" s="5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1.25" customHeight="1" x14ac:dyDescent="0.3">
      <c r="A480" s="3"/>
      <c r="B480" s="3"/>
      <c r="C480" s="5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1.25" customHeight="1" x14ac:dyDescent="0.3">
      <c r="A481" s="3"/>
      <c r="B481" s="3"/>
      <c r="C481" s="5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1.25" customHeight="1" x14ac:dyDescent="0.3">
      <c r="A482" s="3"/>
      <c r="B482" s="3"/>
      <c r="C482" s="5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1.25" customHeight="1" x14ac:dyDescent="0.3">
      <c r="A483" s="3"/>
      <c r="B483" s="3"/>
      <c r="C483" s="5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1.25" customHeight="1" x14ac:dyDescent="0.3">
      <c r="A484" s="3"/>
      <c r="B484" s="3"/>
      <c r="C484" s="5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1.25" customHeight="1" x14ac:dyDescent="0.3">
      <c r="A485" s="3"/>
      <c r="B485" s="3"/>
      <c r="C485" s="5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1.25" customHeight="1" x14ac:dyDescent="0.3">
      <c r="A486" s="3"/>
      <c r="B486" s="3"/>
      <c r="C486" s="5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1.25" customHeight="1" x14ac:dyDescent="0.3">
      <c r="A487" s="3"/>
      <c r="B487" s="3"/>
      <c r="C487" s="5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1.25" customHeight="1" x14ac:dyDescent="0.3">
      <c r="A488" s="3"/>
      <c r="B488" s="3"/>
      <c r="C488" s="5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1.25" customHeight="1" x14ac:dyDescent="0.3">
      <c r="A489" s="3"/>
      <c r="B489" s="3"/>
      <c r="C489" s="5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1.25" customHeight="1" x14ac:dyDescent="0.3">
      <c r="A490" s="3"/>
      <c r="B490" s="3"/>
      <c r="C490" s="5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1.25" customHeight="1" x14ac:dyDescent="0.3">
      <c r="A491" s="3"/>
      <c r="B491" s="3"/>
      <c r="C491" s="5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1.25" customHeight="1" x14ac:dyDescent="0.3">
      <c r="A492" s="3"/>
      <c r="B492" s="3"/>
      <c r="C492" s="5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1.25" customHeight="1" x14ac:dyDescent="0.3">
      <c r="A493" s="3"/>
      <c r="B493" s="3"/>
      <c r="C493" s="5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1.25" customHeight="1" x14ac:dyDescent="0.3">
      <c r="A494" s="3"/>
      <c r="B494" s="3"/>
      <c r="C494" s="5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1.25" customHeight="1" x14ac:dyDescent="0.3">
      <c r="A495" s="3"/>
      <c r="B495" s="3"/>
      <c r="C495" s="5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1.25" customHeight="1" x14ac:dyDescent="0.3">
      <c r="A496" s="3"/>
      <c r="B496" s="3"/>
      <c r="C496" s="5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1.25" customHeight="1" x14ac:dyDescent="0.3">
      <c r="A497" s="3"/>
      <c r="B497" s="3"/>
      <c r="C497" s="5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1.25" customHeight="1" x14ac:dyDescent="0.3">
      <c r="A498" s="3"/>
      <c r="B498" s="3"/>
      <c r="C498" s="5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1.25" customHeight="1" x14ac:dyDescent="0.3">
      <c r="A499" s="3"/>
      <c r="B499" s="3"/>
      <c r="C499" s="5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1.25" customHeight="1" x14ac:dyDescent="0.3">
      <c r="A500" s="3"/>
      <c r="B500" s="3"/>
      <c r="C500" s="5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1.25" customHeight="1" x14ac:dyDescent="0.3">
      <c r="A501" s="3"/>
      <c r="B501" s="3"/>
      <c r="C501" s="5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1.25" customHeight="1" x14ac:dyDescent="0.3">
      <c r="A502" s="3"/>
      <c r="B502" s="3"/>
      <c r="C502" s="5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1.25" customHeight="1" x14ac:dyDescent="0.3">
      <c r="A503" s="3"/>
      <c r="B503" s="3"/>
      <c r="C503" s="5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1.25" customHeight="1" x14ac:dyDescent="0.3">
      <c r="A504" s="3"/>
      <c r="B504" s="3"/>
      <c r="C504" s="5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1.25" customHeight="1" x14ac:dyDescent="0.3">
      <c r="A505" s="3"/>
      <c r="B505" s="3"/>
      <c r="C505" s="5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1.25" customHeight="1" x14ac:dyDescent="0.3">
      <c r="A506" s="3"/>
      <c r="B506" s="3"/>
      <c r="C506" s="5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1.25" customHeight="1" x14ac:dyDescent="0.3">
      <c r="A507" s="3"/>
      <c r="B507" s="3"/>
      <c r="C507" s="5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1.25" customHeight="1" x14ac:dyDescent="0.3">
      <c r="A508" s="3"/>
      <c r="B508" s="3"/>
      <c r="C508" s="5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1.25" customHeight="1" x14ac:dyDescent="0.3">
      <c r="A509" s="3"/>
      <c r="B509" s="3"/>
      <c r="C509" s="5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1.25" customHeight="1" x14ac:dyDescent="0.3">
      <c r="A510" s="3"/>
      <c r="B510" s="3"/>
      <c r="C510" s="5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1.25" customHeight="1" x14ac:dyDescent="0.3">
      <c r="A511" s="3"/>
      <c r="B511" s="3"/>
      <c r="C511" s="5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1.25" customHeight="1" x14ac:dyDescent="0.3">
      <c r="A512" s="3"/>
      <c r="B512" s="3"/>
      <c r="C512" s="5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1.25" customHeight="1" x14ac:dyDescent="0.3">
      <c r="A513" s="3"/>
      <c r="B513" s="3"/>
      <c r="C513" s="5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1.25" customHeight="1" x14ac:dyDescent="0.3">
      <c r="A514" s="3"/>
      <c r="B514" s="3"/>
      <c r="C514" s="5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1.25" customHeight="1" x14ac:dyDescent="0.3">
      <c r="A515" s="3"/>
      <c r="B515" s="3"/>
      <c r="C515" s="5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1.25" customHeight="1" x14ac:dyDescent="0.3">
      <c r="A516" s="3"/>
      <c r="B516" s="3"/>
      <c r="C516" s="5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1.25" customHeight="1" x14ac:dyDescent="0.3">
      <c r="A517" s="3"/>
      <c r="B517" s="3"/>
      <c r="C517" s="5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1.25" customHeight="1" x14ac:dyDescent="0.3">
      <c r="A518" s="3"/>
      <c r="B518" s="3"/>
      <c r="C518" s="5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1.25" customHeight="1" x14ac:dyDescent="0.3">
      <c r="A519" s="3"/>
      <c r="B519" s="3"/>
      <c r="C519" s="5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1.25" customHeight="1" x14ac:dyDescent="0.3">
      <c r="A520" s="3"/>
      <c r="B520" s="3"/>
      <c r="C520" s="5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1.25" customHeight="1" x14ac:dyDescent="0.3">
      <c r="A521" s="3"/>
      <c r="B521" s="3"/>
      <c r="C521" s="5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1.25" customHeight="1" x14ac:dyDescent="0.3">
      <c r="A522" s="3"/>
      <c r="B522" s="3"/>
      <c r="C522" s="5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1.25" customHeight="1" x14ac:dyDescent="0.3">
      <c r="A523" s="3"/>
      <c r="B523" s="3"/>
      <c r="C523" s="5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1.25" customHeight="1" x14ac:dyDescent="0.3">
      <c r="A524" s="3"/>
      <c r="B524" s="3"/>
      <c r="C524" s="5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1.25" customHeight="1" x14ac:dyDescent="0.3">
      <c r="A525" s="3"/>
      <c r="B525" s="3"/>
      <c r="C525" s="5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1.25" customHeight="1" x14ac:dyDescent="0.3">
      <c r="A526" s="3"/>
      <c r="B526" s="3"/>
      <c r="C526" s="5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1.25" customHeight="1" x14ac:dyDescent="0.3">
      <c r="A527" s="3"/>
      <c r="B527" s="3"/>
      <c r="C527" s="5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1.25" customHeight="1" x14ac:dyDescent="0.3">
      <c r="A528" s="3"/>
      <c r="B528" s="3"/>
      <c r="C528" s="5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1.25" customHeight="1" x14ac:dyDescent="0.3">
      <c r="A529" s="3"/>
      <c r="B529" s="3"/>
      <c r="C529" s="5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1.25" customHeight="1" x14ac:dyDescent="0.3">
      <c r="A530" s="3"/>
      <c r="B530" s="3"/>
      <c r="C530" s="5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1.25" customHeight="1" x14ac:dyDescent="0.3">
      <c r="A531" s="3"/>
      <c r="B531" s="3"/>
      <c r="C531" s="5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1.25" customHeight="1" x14ac:dyDescent="0.3">
      <c r="A532" s="3"/>
      <c r="B532" s="3"/>
      <c r="C532" s="5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1.25" customHeight="1" x14ac:dyDescent="0.3">
      <c r="A533" s="3"/>
      <c r="B533" s="3"/>
      <c r="C533" s="5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1.25" customHeight="1" x14ac:dyDescent="0.3">
      <c r="A534" s="3"/>
      <c r="B534" s="3"/>
      <c r="C534" s="5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1.25" customHeight="1" x14ac:dyDescent="0.3">
      <c r="A535" s="3"/>
      <c r="B535" s="3"/>
      <c r="C535" s="5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1.25" customHeight="1" x14ac:dyDescent="0.3">
      <c r="A536" s="3"/>
      <c r="B536" s="3"/>
      <c r="C536" s="5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1.25" customHeight="1" x14ac:dyDescent="0.3">
      <c r="A537" s="3"/>
      <c r="B537" s="3"/>
      <c r="C537" s="5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1.25" customHeight="1" x14ac:dyDescent="0.3">
      <c r="A538" s="3"/>
      <c r="B538" s="3"/>
      <c r="C538" s="5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1.25" customHeight="1" x14ac:dyDescent="0.3">
      <c r="A539" s="3"/>
      <c r="B539" s="3"/>
      <c r="C539" s="5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1.25" customHeight="1" x14ac:dyDescent="0.3">
      <c r="A540" s="3"/>
      <c r="B540" s="3"/>
      <c r="C540" s="5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1.25" customHeight="1" x14ac:dyDescent="0.3">
      <c r="A541" s="3"/>
      <c r="B541" s="3"/>
      <c r="C541" s="5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1.25" customHeight="1" x14ac:dyDescent="0.3">
      <c r="A542" s="3"/>
      <c r="B542" s="3"/>
      <c r="C542" s="5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1.25" customHeight="1" x14ac:dyDescent="0.3">
      <c r="A543" s="3"/>
      <c r="B543" s="3"/>
      <c r="C543" s="5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1.25" customHeight="1" x14ac:dyDescent="0.3">
      <c r="A544" s="3"/>
      <c r="B544" s="3"/>
      <c r="C544" s="5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1.25" customHeight="1" x14ac:dyDescent="0.3">
      <c r="A545" s="3"/>
      <c r="B545" s="3"/>
      <c r="C545" s="5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1.25" customHeight="1" x14ac:dyDescent="0.3">
      <c r="A546" s="3"/>
      <c r="B546" s="3"/>
      <c r="C546" s="5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1.25" customHeight="1" x14ac:dyDescent="0.3">
      <c r="A547" s="3"/>
      <c r="B547" s="3"/>
      <c r="C547" s="5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1.25" customHeight="1" x14ac:dyDescent="0.3">
      <c r="A548" s="3"/>
      <c r="B548" s="3"/>
      <c r="C548" s="5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1.25" customHeight="1" x14ac:dyDescent="0.3">
      <c r="A549" s="3"/>
      <c r="B549" s="3"/>
      <c r="C549" s="5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1.25" customHeight="1" x14ac:dyDescent="0.3">
      <c r="A550" s="3"/>
      <c r="B550" s="3"/>
      <c r="C550" s="5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1.25" customHeight="1" x14ac:dyDescent="0.3">
      <c r="A551" s="3"/>
      <c r="B551" s="3"/>
      <c r="C551" s="5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1.25" customHeight="1" x14ac:dyDescent="0.3">
      <c r="A552" s="3"/>
      <c r="B552" s="3"/>
      <c r="C552" s="5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1.25" customHeight="1" x14ac:dyDescent="0.3">
      <c r="A553" s="3"/>
      <c r="B553" s="3"/>
      <c r="C553" s="5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1.25" customHeight="1" x14ac:dyDescent="0.3">
      <c r="A554" s="3"/>
      <c r="B554" s="3"/>
      <c r="C554" s="5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1.25" customHeight="1" x14ac:dyDescent="0.3">
      <c r="A555" s="3"/>
      <c r="B555" s="3"/>
      <c r="C555" s="5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1.25" customHeight="1" x14ac:dyDescent="0.3">
      <c r="A556" s="3"/>
      <c r="B556" s="3"/>
      <c r="C556" s="5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1.25" customHeight="1" x14ac:dyDescent="0.3">
      <c r="A557" s="3"/>
      <c r="B557" s="3"/>
      <c r="C557" s="5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1.25" customHeight="1" x14ac:dyDescent="0.3">
      <c r="A558" s="3"/>
      <c r="B558" s="3"/>
      <c r="C558" s="5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1.25" customHeight="1" x14ac:dyDescent="0.3">
      <c r="A559" s="3"/>
      <c r="B559" s="3"/>
      <c r="C559" s="5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1.25" customHeight="1" x14ac:dyDescent="0.3">
      <c r="A560" s="3"/>
      <c r="B560" s="3"/>
      <c r="C560" s="5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1.25" customHeight="1" x14ac:dyDescent="0.3">
      <c r="A561" s="3"/>
      <c r="B561" s="3"/>
      <c r="C561" s="5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1.25" customHeight="1" x14ac:dyDescent="0.3">
      <c r="A562" s="3"/>
      <c r="B562" s="3"/>
      <c r="C562" s="5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1.25" customHeight="1" x14ac:dyDescent="0.3">
      <c r="A563" s="3"/>
      <c r="B563" s="3"/>
      <c r="C563" s="5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1.25" customHeight="1" x14ac:dyDescent="0.3">
      <c r="A564" s="3"/>
      <c r="B564" s="3"/>
      <c r="C564" s="5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1.25" customHeight="1" x14ac:dyDescent="0.3">
      <c r="A565" s="3"/>
      <c r="B565" s="3"/>
      <c r="C565" s="5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1.25" customHeight="1" x14ac:dyDescent="0.3">
      <c r="A566" s="3"/>
      <c r="B566" s="3"/>
      <c r="C566" s="5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1.25" customHeight="1" x14ac:dyDescent="0.3">
      <c r="A567" s="3"/>
      <c r="B567" s="3"/>
      <c r="C567" s="5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1.25" customHeight="1" x14ac:dyDescent="0.3">
      <c r="A568" s="3"/>
      <c r="B568" s="3"/>
      <c r="C568" s="5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1.25" customHeight="1" x14ac:dyDescent="0.3">
      <c r="A569" s="3"/>
      <c r="B569" s="3"/>
      <c r="C569" s="5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1.25" customHeight="1" x14ac:dyDescent="0.3">
      <c r="A570" s="3"/>
      <c r="B570" s="3"/>
      <c r="C570" s="5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1.25" customHeight="1" x14ac:dyDescent="0.3">
      <c r="A571" s="3"/>
      <c r="B571" s="3"/>
      <c r="C571" s="5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1.25" customHeight="1" x14ac:dyDescent="0.3">
      <c r="A572" s="3"/>
      <c r="B572" s="3"/>
      <c r="C572" s="5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1.25" customHeight="1" x14ac:dyDescent="0.3">
      <c r="A573" s="3"/>
      <c r="B573" s="3"/>
      <c r="C573" s="5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1.25" customHeight="1" x14ac:dyDescent="0.3">
      <c r="A574" s="3"/>
      <c r="B574" s="3"/>
      <c r="C574" s="5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1.25" customHeight="1" x14ac:dyDescent="0.3">
      <c r="A575" s="3"/>
      <c r="B575" s="3"/>
      <c r="C575" s="5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1.25" customHeight="1" x14ac:dyDescent="0.3">
      <c r="A576" s="3"/>
      <c r="B576" s="3"/>
      <c r="C576" s="5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1.25" customHeight="1" x14ac:dyDescent="0.3">
      <c r="A577" s="3"/>
      <c r="B577" s="3"/>
      <c r="C577" s="5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1.25" customHeight="1" x14ac:dyDescent="0.3">
      <c r="A578" s="3"/>
      <c r="B578" s="3"/>
      <c r="C578" s="5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1.25" customHeight="1" x14ac:dyDescent="0.3">
      <c r="A579" s="3"/>
      <c r="B579" s="3"/>
      <c r="C579" s="5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1.25" customHeight="1" x14ac:dyDescent="0.3">
      <c r="A580" s="3"/>
      <c r="B580" s="3"/>
      <c r="C580" s="5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1.25" customHeight="1" x14ac:dyDescent="0.3">
      <c r="A581" s="3"/>
      <c r="B581" s="3"/>
      <c r="C581" s="5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1.25" customHeight="1" x14ac:dyDescent="0.3">
      <c r="A582" s="3"/>
      <c r="B582" s="3"/>
      <c r="C582" s="5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1.25" customHeight="1" x14ac:dyDescent="0.3">
      <c r="A583" s="3"/>
      <c r="B583" s="3"/>
      <c r="C583" s="5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1.25" customHeight="1" x14ac:dyDescent="0.3">
      <c r="A584" s="3"/>
      <c r="B584" s="3"/>
      <c r="C584" s="5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1.25" customHeight="1" x14ac:dyDescent="0.3">
      <c r="A585" s="3"/>
      <c r="B585" s="3"/>
      <c r="C585" s="5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1.25" customHeight="1" x14ac:dyDescent="0.3">
      <c r="A586" s="3"/>
      <c r="B586" s="3"/>
      <c r="C586" s="5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1.25" customHeight="1" x14ac:dyDescent="0.3">
      <c r="A587" s="3"/>
      <c r="B587" s="3"/>
      <c r="C587" s="5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1.25" customHeight="1" x14ac:dyDescent="0.3">
      <c r="A588" s="3"/>
      <c r="B588" s="3"/>
      <c r="C588" s="5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1.25" customHeight="1" x14ac:dyDescent="0.3">
      <c r="A589" s="3"/>
      <c r="B589" s="3"/>
      <c r="C589" s="5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1.25" customHeight="1" x14ac:dyDescent="0.3">
      <c r="A590" s="3"/>
      <c r="B590" s="3"/>
      <c r="C590" s="5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1.25" customHeight="1" x14ac:dyDescent="0.3">
      <c r="A591" s="3"/>
      <c r="B591" s="3"/>
      <c r="C591" s="5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1.25" customHeight="1" x14ac:dyDescent="0.3">
      <c r="A592" s="3"/>
      <c r="B592" s="3"/>
      <c r="C592" s="5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1.25" customHeight="1" x14ac:dyDescent="0.3">
      <c r="A593" s="3"/>
      <c r="B593" s="3"/>
      <c r="C593" s="5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1.25" customHeight="1" x14ac:dyDescent="0.3">
      <c r="A594" s="3"/>
      <c r="B594" s="3"/>
      <c r="C594" s="5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1.25" customHeight="1" x14ac:dyDescent="0.3">
      <c r="A595" s="3"/>
      <c r="B595" s="3"/>
      <c r="C595" s="5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1.25" customHeight="1" x14ac:dyDescent="0.3">
      <c r="A596" s="3"/>
      <c r="B596" s="3"/>
      <c r="C596" s="5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1.25" customHeight="1" x14ac:dyDescent="0.3">
      <c r="A597" s="3"/>
      <c r="B597" s="3"/>
      <c r="C597" s="5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1.25" customHeight="1" x14ac:dyDescent="0.3">
      <c r="A598" s="3"/>
      <c r="B598" s="3"/>
      <c r="C598" s="5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1.25" customHeight="1" x14ac:dyDescent="0.3">
      <c r="A599" s="3"/>
      <c r="B599" s="3"/>
      <c r="C599" s="5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1.25" customHeight="1" x14ac:dyDescent="0.3">
      <c r="A600" s="3"/>
      <c r="B600" s="3"/>
      <c r="C600" s="5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1.25" customHeight="1" x14ac:dyDescent="0.3">
      <c r="A601" s="3"/>
      <c r="B601" s="3"/>
      <c r="C601" s="5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1.25" customHeight="1" x14ac:dyDescent="0.3">
      <c r="A602" s="3"/>
      <c r="B602" s="3"/>
      <c r="C602" s="5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1.25" customHeight="1" x14ac:dyDescent="0.3">
      <c r="A603" s="3"/>
      <c r="B603" s="3"/>
      <c r="C603" s="5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1.25" customHeight="1" x14ac:dyDescent="0.3">
      <c r="A604" s="3"/>
      <c r="B604" s="3"/>
      <c r="C604" s="5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1.25" customHeight="1" x14ac:dyDescent="0.3">
      <c r="A605" s="3"/>
      <c r="B605" s="3"/>
      <c r="C605" s="5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1.25" customHeight="1" x14ac:dyDescent="0.3">
      <c r="A606" s="3"/>
      <c r="B606" s="3"/>
      <c r="C606" s="5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1.25" customHeight="1" x14ac:dyDescent="0.3">
      <c r="A607" s="3"/>
      <c r="B607" s="3"/>
      <c r="C607" s="5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1.25" customHeight="1" x14ac:dyDescent="0.3">
      <c r="A608" s="3"/>
      <c r="B608" s="3"/>
      <c r="C608" s="5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1.25" customHeight="1" x14ac:dyDescent="0.3">
      <c r="A609" s="3"/>
      <c r="B609" s="3"/>
      <c r="C609" s="5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1.25" customHeight="1" x14ac:dyDescent="0.3">
      <c r="A610" s="3"/>
      <c r="B610" s="3"/>
      <c r="C610" s="5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1.25" customHeight="1" x14ac:dyDescent="0.3">
      <c r="A611" s="3"/>
      <c r="B611" s="3"/>
      <c r="C611" s="5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1.25" customHeight="1" x14ac:dyDescent="0.3">
      <c r="A612" s="3"/>
      <c r="B612" s="3"/>
      <c r="C612" s="5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1.25" customHeight="1" x14ac:dyDescent="0.3">
      <c r="A613" s="3"/>
      <c r="B613" s="3"/>
      <c r="C613" s="5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1.25" customHeight="1" x14ac:dyDescent="0.3">
      <c r="A614" s="3"/>
      <c r="B614" s="3"/>
      <c r="C614" s="5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1.25" customHeight="1" x14ac:dyDescent="0.3">
      <c r="A615" s="3"/>
      <c r="B615" s="3"/>
      <c r="C615" s="5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1.25" customHeight="1" x14ac:dyDescent="0.3">
      <c r="A616" s="3"/>
      <c r="B616" s="3"/>
      <c r="C616" s="5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1.25" customHeight="1" x14ac:dyDescent="0.3">
      <c r="A617" s="3"/>
      <c r="B617" s="3"/>
      <c r="C617" s="5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1.25" customHeight="1" x14ac:dyDescent="0.3">
      <c r="A618" s="3"/>
      <c r="B618" s="3"/>
      <c r="C618" s="5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1.25" customHeight="1" x14ac:dyDescent="0.3">
      <c r="A619" s="3"/>
      <c r="B619" s="3"/>
      <c r="C619" s="5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1.25" customHeight="1" x14ac:dyDescent="0.3">
      <c r="A620" s="3"/>
      <c r="B620" s="3"/>
      <c r="C620" s="5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1.25" customHeight="1" x14ac:dyDescent="0.3">
      <c r="A621" s="3"/>
      <c r="B621" s="3"/>
      <c r="C621" s="5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1.25" customHeight="1" x14ac:dyDescent="0.3">
      <c r="A622" s="3"/>
      <c r="B622" s="3"/>
      <c r="C622" s="5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1.25" customHeight="1" x14ac:dyDescent="0.3">
      <c r="A623" s="3"/>
      <c r="B623" s="3"/>
      <c r="C623" s="5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1.25" customHeight="1" x14ac:dyDescent="0.3">
      <c r="A624" s="3"/>
      <c r="B624" s="3"/>
      <c r="C624" s="5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1.25" customHeight="1" x14ac:dyDescent="0.3">
      <c r="A625" s="3"/>
      <c r="B625" s="3"/>
      <c r="C625" s="5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1.25" customHeight="1" x14ac:dyDescent="0.3">
      <c r="A626" s="3"/>
      <c r="B626" s="3"/>
      <c r="C626" s="5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1.25" customHeight="1" x14ac:dyDescent="0.3">
      <c r="A627" s="3"/>
      <c r="B627" s="3"/>
      <c r="C627" s="5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1.25" customHeight="1" x14ac:dyDescent="0.3">
      <c r="A628" s="3"/>
      <c r="B628" s="3"/>
      <c r="C628" s="5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1.25" customHeight="1" x14ac:dyDescent="0.3">
      <c r="A629" s="3"/>
      <c r="B629" s="3"/>
      <c r="C629" s="5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1.25" customHeight="1" x14ac:dyDescent="0.3">
      <c r="A630" s="3"/>
      <c r="B630" s="3"/>
      <c r="C630" s="5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1.25" customHeight="1" x14ac:dyDescent="0.3">
      <c r="A631" s="3"/>
      <c r="B631" s="3"/>
      <c r="C631" s="5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1.25" customHeight="1" x14ac:dyDescent="0.3">
      <c r="A632" s="3"/>
      <c r="B632" s="3"/>
      <c r="C632" s="5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1.25" customHeight="1" x14ac:dyDescent="0.3">
      <c r="A633" s="3"/>
      <c r="B633" s="3"/>
      <c r="C633" s="5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1.25" customHeight="1" x14ac:dyDescent="0.3">
      <c r="A634" s="3"/>
      <c r="B634" s="3"/>
      <c r="C634" s="5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1.25" customHeight="1" x14ac:dyDescent="0.3">
      <c r="A635" s="3"/>
      <c r="B635" s="3"/>
      <c r="C635" s="5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1.25" customHeight="1" x14ac:dyDescent="0.3">
      <c r="A636" s="3"/>
      <c r="B636" s="3"/>
      <c r="C636" s="5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1.25" customHeight="1" x14ac:dyDescent="0.3">
      <c r="A637" s="3"/>
      <c r="B637" s="3"/>
      <c r="C637" s="5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1.25" customHeight="1" x14ac:dyDescent="0.3">
      <c r="A638" s="3"/>
      <c r="B638" s="3"/>
      <c r="C638" s="5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1.25" customHeight="1" x14ac:dyDescent="0.3">
      <c r="A639" s="3"/>
      <c r="B639" s="3"/>
      <c r="C639" s="5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1.25" customHeight="1" x14ac:dyDescent="0.3">
      <c r="A640" s="3"/>
      <c r="B640" s="3"/>
      <c r="C640" s="5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1.25" customHeight="1" x14ac:dyDescent="0.3">
      <c r="A641" s="3"/>
      <c r="B641" s="3"/>
      <c r="C641" s="5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1.25" customHeight="1" x14ac:dyDescent="0.3">
      <c r="A642" s="3"/>
      <c r="B642" s="3"/>
      <c r="C642" s="5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1.25" customHeight="1" x14ac:dyDescent="0.3">
      <c r="A643" s="3"/>
      <c r="B643" s="3"/>
      <c r="C643" s="5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1.25" customHeight="1" x14ac:dyDescent="0.3">
      <c r="A644" s="3"/>
      <c r="B644" s="3"/>
      <c r="C644" s="5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1.25" customHeight="1" x14ac:dyDescent="0.3">
      <c r="A645" s="3"/>
      <c r="B645" s="3"/>
      <c r="C645" s="5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1.25" customHeight="1" x14ac:dyDescent="0.3">
      <c r="A646" s="3"/>
      <c r="B646" s="3"/>
      <c r="C646" s="5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1.25" customHeight="1" x14ac:dyDescent="0.3">
      <c r="A647" s="3"/>
      <c r="B647" s="3"/>
      <c r="C647" s="5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1.25" customHeight="1" x14ac:dyDescent="0.3">
      <c r="A648" s="3"/>
      <c r="B648" s="3"/>
      <c r="C648" s="5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1.25" customHeight="1" x14ac:dyDescent="0.3">
      <c r="A649" s="3"/>
      <c r="B649" s="3"/>
      <c r="C649" s="5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1.25" customHeight="1" x14ac:dyDescent="0.3">
      <c r="A650" s="3"/>
      <c r="B650" s="3"/>
      <c r="C650" s="5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1.25" customHeight="1" x14ac:dyDescent="0.3">
      <c r="A651" s="3"/>
      <c r="B651" s="3"/>
      <c r="C651" s="5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1.25" customHeight="1" x14ac:dyDescent="0.3">
      <c r="A652" s="3"/>
      <c r="B652" s="3"/>
      <c r="C652" s="5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1.25" customHeight="1" x14ac:dyDescent="0.3">
      <c r="A653" s="3"/>
      <c r="B653" s="3"/>
      <c r="C653" s="5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1.25" customHeight="1" x14ac:dyDescent="0.3">
      <c r="A654" s="3"/>
      <c r="B654" s="3"/>
      <c r="C654" s="5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1.25" customHeight="1" x14ac:dyDescent="0.3">
      <c r="A655" s="3"/>
      <c r="B655" s="3"/>
      <c r="C655" s="5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1.25" customHeight="1" x14ac:dyDescent="0.3">
      <c r="A656" s="3"/>
      <c r="B656" s="3"/>
      <c r="C656" s="5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1.25" customHeight="1" x14ac:dyDescent="0.3">
      <c r="A657" s="3"/>
      <c r="B657" s="3"/>
      <c r="C657" s="5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1.25" customHeight="1" x14ac:dyDescent="0.3">
      <c r="A658" s="3"/>
      <c r="B658" s="3"/>
      <c r="C658" s="5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1.25" customHeight="1" x14ac:dyDescent="0.3">
      <c r="A659" s="3"/>
      <c r="B659" s="3"/>
      <c r="C659" s="5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1.25" customHeight="1" x14ac:dyDescent="0.3">
      <c r="A660" s="3"/>
      <c r="B660" s="3"/>
      <c r="C660" s="5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1.25" customHeight="1" x14ac:dyDescent="0.3">
      <c r="A661" s="3"/>
      <c r="B661" s="3"/>
      <c r="C661" s="5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1.25" customHeight="1" x14ac:dyDescent="0.3">
      <c r="A662" s="3"/>
      <c r="B662" s="3"/>
      <c r="C662" s="5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1.25" customHeight="1" x14ac:dyDescent="0.3">
      <c r="A663" s="3"/>
      <c r="B663" s="3"/>
      <c r="C663" s="5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1.25" customHeight="1" x14ac:dyDescent="0.3">
      <c r="A664" s="3"/>
      <c r="B664" s="3"/>
      <c r="C664" s="5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1.25" customHeight="1" x14ac:dyDescent="0.3">
      <c r="A665" s="3"/>
      <c r="B665" s="3"/>
      <c r="C665" s="5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1.25" customHeight="1" x14ac:dyDescent="0.3">
      <c r="A666" s="3"/>
      <c r="B666" s="3"/>
      <c r="C666" s="5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1.25" customHeight="1" x14ac:dyDescent="0.3">
      <c r="A667" s="3"/>
      <c r="B667" s="3"/>
      <c r="C667" s="5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1.25" customHeight="1" x14ac:dyDescent="0.3">
      <c r="A668" s="3"/>
      <c r="B668" s="3"/>
      <c r="C668" s="5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1.25" customHeight="1" x14ac:dyDescent="0.3">
      <c r="A669" s="3"/>
      <c r="B669" s="3"/>
      <c r="C669" s="5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1.25" customHeight="1" x14ac:dyDescent="0.3">
      <c r="A670" s="3"/>
      <c r="B670" s="3"/>
      <c r="C670" s="5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1.25" customHeight="1" x14ac:dyDescent="0.3">
      <c r="A671" s="3"/>
      <c r="B671" s="3"/>
      <c r="C671" s="5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1.25" customHeight="1" x14ac:dyDescent="0.3">
      <c r="A672" s="3"/>
      <c r="B672" s="3"/>
      <c r="C672" s="5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1.25" customHeight="1" x14ac:dyDescent="0.3">
      <c r="A673" s="3"/>
      <c r="B673" s="3"/>
      <c r="C673" s="5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1.25" customHeight="1" x14ac:dyDescent="0.3">
      <c r="A674" s="3"/>
      <c r="B674" s="3"/>
      <c r="C674" s="5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1.25" customHeight="1" x14ac:dyDescent="0.3">
      <c r="A675" s="3"/>
      <c r="B675" s="3"/>
      <c r="C675" s="5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1.25" customHeight="1" x14ac:dyDescent="0.3">
      <c r="A676" s="3"/>
      <c r="B676" s="3"/>
      <c r="C676" s="5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1.25" customHeight="1" x14ac:dyDescent="0.3">
      <c r="A677" s="3"/>
      <c r="B677" s="3"/>
      <c r="C677" s="5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1.25" customHeight="1" x14ac:dyDescent="0.3">
      <c r="A678" s="3"/>
      <c r="B678" s="3"/>
      <c r="C678" s="5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1.25" customHeight="1" x14ac:dyDescent="0.3">
      <c r="A679" s="3"/>
      <c r="B679" s="3"/>
      <c r="C679" s="5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1.25" customHeight="1" x14ac:dyDescent="0.3">
      <c r="A680" s="3"/>
      <c r="B680" s="3"/>
      <c r="C680" s="5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1.25" customHeight="1" x14ac:dyDescent="0.3">
      <c r="A681" s="3"/>
      <c r="B681" s="3"/>
      <c r="C681" s="5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1.25" customHeight="1" x14ac:dyDescent="0.3">
      <c r="A682" s="3"/>
      <c r="B682" s="3"/>
      <c r="C682" s="5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1.25" customHeight="1" x14ac:dyDescent="0.3">
      <c r="A683" s="3"/>
      <c r="B683" s="3"/>
      <c r="C683" s="5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1.25" customHeight="1" x14ac:dyDescent="0.3">
      <c r="A684" s="3"/>
      <c r="B684" s="3"/>
      <c r="C684" s="5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1.25" customHeight="1" x14ac:dyDescent="0.3">
      <c r="A685" s="3"/>
      <c r="B685" s="3"/>
      <c r="C685" s="5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1.25" customHeight="1" x14ac:dyDescent="0.3">
      <c r="A686" s="3"/>
      <c r="B686" s="3"/>
      <c r="C686" s="5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1.25" customHeight="1" x14ac:dyDescent="0.3">
      <c r="A687" s="3"/>
      <c r="B687" s="3"/>
      <c r="C687" s="5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1.25" customHeight="1" x14ac:dyDescent="0.3">
      <c r="A688" s="3"/>
      <c r="B688" s="3"/>
      <c r="C688" s="5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1.25" customHeight="1" x14ac:dyDescent="0.3">
      <c r="A689" s="3"/>
      <c r="B689" s="3"/>
      <c r="C689" s="5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1.25" customHeight="1" x14ac:dyDescent="0.3">
      <c r="A690" s="3"/>
      <c r="B690" s="3"/>
      <c r="C690" s="5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1.25" customHeight="1" x14ac:dyDescent="0.3">
      <c r="A691" s="3"/>
      <c r="B691" s="3"/>
      <c r="C691" s="5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1.25" customHeight="1" x14ac:dyDescent="0.3">
      <c r="A692" s="3"/>
      <c r="B692" s="3"/>
      <c r="C692" s="5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1.25" customHeight="1" x14ac:dyDescent="0.3">
      <c r="A693" s="3"/>
      <c r="B693" s="3"/>
      <c r="C693" s="5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1.25" customHeight="1" x14ac:dyDescent="0.3">
      <c r="A694" s="3"/>
      <c r="B694" s="3"/>
      <c r="C694" s="5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1.25" customHeight="1" x14ac:dyDescent="0.3">
      <c r="A695" s="3"/>
      <c r="B695" s="3"/>
      <c r="C695" s="5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1.25" customHeight="1" x14ac:dyDescent="0.3">
      <c r="A696" s="3"/>
      <c r="B696" s="3"/>
      <c r="C696" s="5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1.25" customHeight="1" x14ac:dyDescent="0.3">
      <c r="A697" s="3"/>
      <c r="B697" s="3"/>
      <c r="C697" s="5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1.25" customHeight="1" x14ac:dyDescent="0.3">
      <c r="A698" s="3"/>
      <c r="B698" s="3"/>
      <c r="C698" s="5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1.25" customHeight="1" x14ac:dyDescent="0.3">
      <c r="A699" s="3"/>
      <c r="B699" s="3"/>
      <c r="C699" s="5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1.25" customHeight="1" x14ac:dyDescent="0.3">
      <c r="A700" s="3"/>
      <c r="B700" s="3"/>
      <c r="C700" s="5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1.25" customHeight="1" x14ac:dyDescent="0.3">
      <c r="A701" s="3"/>
      <c r="B701" s="3"/>
      <c r="C701" s="5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1.25" customHeight="1" x14ac:dyDescent="0.3">
      <c r="A702" s="3"/>
      <c r="B702" s="3"/>
      <c r="C702" s="5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1.25" customHeight="1" x14ac:dyDescent="0.3">
      <c r="A703" s="3"/>
      <c r="B703" s="3"/>
      <c r="C703" s="5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1.25" customHeight="1" x14ac:dyDescent="0.3">
      <c r="A704" s="3"/>
      <c r="B704" s="3"/>
      <c r="C704" s="5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1.25" customHeight="1" x14ac:dyDescent="0.3">
      <c r="A705" s="3"/>
      <c r="B705" s="3"/>
      <c r="C705" s="5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1.25" customHeight="1" x14ac:dyDescent="0.3">
      <c r="A706" s="3"/>
      <c r="B706" s="3"/>
      <c r="C706" s="5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1.25" customHeight="1" x14ac:dyDescent="0.3">
      <c r="A707" s="3"/>
      <c r="B707" s="3"/>
      <c r="C707" s="5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1.25" customHeight="1" x14ac:dyDescent="0.3">
      <c r="A708" s="3"/>
      <c r="B708" s="3"/>
      <c r="C708" s="5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1.25" customHeight="1" x14ac:dyDescent="0.3">
      <c r="A709" s="3"/>
      <c r="B709" s="3"/>
      <c r="C709" s="5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1.25" customHeight="1" x14ac:dyDescent="0.3">
      <c r="A710" s="3"/>
      <c r="B710" s="3"/>
      <c r="C710" s="5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1.25" customHeight="1" x14ac:dyDescent="0.3">
      <c r="A711" s="3"/>
      <c r="B711" s="3"/>
      <c r="C711" s="5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1.25" customHeight="1" x14ac:dyDescent="0.3">
      <c r="A712" s="3"/>
      <c r="B712" s="3"/>
      <c r="C712" s="5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1.25" customHeight="1" x14ac:dyDescent="0.3">
      <c r="A713" s="3"/>
      <c r="B713" s="3"/>
      <c r="C713" s="5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1.25" customHeight="1" x14ac:dyDescent="0.3">
      <c r="A714" s="3"/>
      <c r="B714" s="3"/>
      <c r="C714" s="5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1.25" customHeight="1" x14ac:dyDescent="0.3">
      <c r="A715" s="3"/>
      <c r="B715" s="3"/>
      <c r="C715" s="5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1.25" customHeight="1" x14ac:dyDescent="0.3">
      <c r="A716" s="3"/>
      <c r="B716" s="3"/>
      <c r="C716" s="5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1.25" customHeight="1" x14ac:dyDescent="0.3">
      <c r="A717" s="3"/>
      <c r="B717" s="3"/>
      <c r="C717" s="5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1.25" customHeight="1" x14ac:dyDescent="0.3">
      <c r="A718" s="3"/>
      <c r="B718" s="3"/>
      <c r="C718" s="5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1.25" customHeight="1" x14ac:dyDescent="0.3">
      <c r="A719" s="3"/>
      <c r="B719" s="3"/>
      <c r="C719" s="5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1.25" customHeight="1" x14ac:dyDescent="0.3">
      <c r="A720" s="3"/>
      <c r="B720" s="3"/>
      <c r="C720" s="5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1.25" customHeight="1" x14ac:dyDescent="0.3">
      <c r="A721" s="3"/>
      <c r="B721" s="3"/>
      <c r="C721" s="5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1.25" customHeight="1" x14ac:dyDescent="0.3">
      <c r="A722" s="3"/>
      <c r="B722" s="3"/>
      <c r="C722" s="5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1.25" customHeight="1" x14ac:dyDescent="0.3">
      <c r="A723" s="3"/>
      <c r="B723" s="3"/>
      <c r="C723" s="5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1.25" customHeight="1" x14ac:dyDescent="0.3">
      <c r="A724" s="3"/>
      <c r="B724" s="3"/>
      <c r="C724" s="5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1.25" customHeight="1" x14ac:dyDescent="0.3">
      <c r="A725" s="3"/>
      <c r="B725" s="3"/>
      <c r="C725" s="5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1.25" customHeight="1" x14ac:dyDescent="0.3">
      <c r="A726" s="3"/>
      <c r="B726" s="3"/>
      <c r="C726" s="5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1.25" customHeight="1" x14ac:dyDescent="0.3">
      <c r="A727" s="3"/>
      <c r="B727" s="3"/>
      <c r="C727" s="5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1.25" customHeight="1" x14ac:dyDescent="0.3">
      <c r="A728" s="3"/>
      <c r="B728" s="3"/>
      <c r="C728" s="5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1.25" customHeight="1" x14ac:dyDescent="0.3">
      <c r="A729" s="3"/>
      <c r="B729" s="3"/>
      <c r="C729" s="5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1.25" customHeight="1" x14ac:dyDescent="0.3">
      <c r="A730" s="3"/>
      <c r="B730" s="3"/>
      <c r="C730" s="5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1.25" customHeight="1" x14ac:dyDescent="0.3">
      <c r="A731" s="3"/>
      <c r="B731" s="3"/>
      <c r="C731" s="5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1.25" customHeight="1" x14ac:dyDescent="0.3">
      <c r="A732" s="3"/>
      <c r="B732" s="3"/>
      <c r="C732" s="5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1.25" customHeight="1" x14ac:dyDescent="0.3">
      <c r="A733" s="3"/>
      <c r="B733" s="3"/>
      <c r="C733" s="5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1.25" customHeight="1" x14ac:dyDescent="0.3">
      <c r="A734" s="3"/>
      <c r="B734" s="3"/>
      <c r="C734" s="5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1.25" customHeight="1" x14ac:dyDescent="0.3">
      <c r="A735" s="3"/>
      <c r="B735" s="3"/>
      <c r="C735" s="5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1.25" customHeight="1" x14ac:dyDescent="0.3">
      <c r="A736" s="3"/>
      <c r="B736" s="3"/>
      <c r="C736" s="5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1.25" customHeight="1" x14ac:dyDescent="0.3">
      <c r="A737" s="3"/>
      <c r="B737" s="3"/>
      <c r="C737" s="5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1.25" customHeight="1" x14ac:dyDescent="0.3">
      <c r="A738" s="3"/>
      <c r="B738" s="3"/>
      <c r="C738" s="5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1.25" customHeight="1" x14ac:dyDescent="0.3">
      <c r="A739" s="3"/>
      <c r="B739" s="3"/>
      <c r="C739" s="5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1.25" customHeight="1" x14ac:dyDescent="0.3">
      <c r="A740" s="3"/>
      <c r="B740" s="3"/>
      <c r="C740" s="5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1.25" customHeight="1" x14ac:dyDescent="0.3">
      <c r="A741" s="3"/>
      <c r="B741" s="3"/>
      <c r="C741" s="5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1.25" customHeight="1" x14ac:dyDescent="0.3">
      <c r="A742" s="3"/>
      <c r="B742" s="3"/>
      <c r="C742" s="5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1.25" customHeight="1" x14ac:dyDescent="0.3">
      <c r="A743" s="3"/>
      <c r="B743" s="3"/>
      <c r="C743" s="5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1.25" customHeight="1" x14ac:dyDescent="0.3">
      <c r="A744" s="3"/>
      <c r="B744" s="3"/>
      <c r="C744" s="5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1.25" customHeight="1" x14ac:dyDescent="0.3">
      <c r="A745" s="3"/>
      <c r="B745" s="3"/>
      <c r="C745" s="5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1.25" customHeight="1" x14ac:dyDescent="0.3">
      <c r="A746" s="3"/>
      <c r="B746" s="3"/>
      <c r="C746" s="5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1.25" customHeight="1" x14ac:dyDescent="0.3">
      <c r="A747" s="3"/>
      <c r="B747" s="3"/>
      <c r="C747" s="5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1.25" customHeight="1" x14ac:dyDescent="0.3">
      <c r="A748" s="3"/>
      <c r="B748" s="3"/>
      <c r="C748" s="5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1.25" customHeight="1" x14ac:dyDescent="0.3">
      <c r="A749" s="3"/>
      <c r="B749" s="3"/>
      <c r="C749" s="5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1.25" customHeight="1" x14ac:dyDescent="0.3">
      <c r="A750" s="3"/>
      <c r="B750" s="3"/>
      <c r="C750" s="5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1.25" customHeight="1" x14ac:dyDescent="0.3">
      <c r="A751" s="3"/>
      <c r="B751" s="3"/>
      <c r="C751" s="5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1.25" customHeight="1" x14ac:dyDescent="0.3">
      <c r="A752" s="3"/>
      <c r="B752" s="3"/>
      <c r="C752" s="5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1.25" customHeight="1" x14ac:dyDescent="0.3">
      <c r="A753" s="3"/>
      <c r="B753" s="3"/>
      <c r="C753" s="5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1.25" customHeight="1" x14ac:dyDescent="0.3">
      <c r="A754" s="3"/>
      <c r="B754" s="3"/>
      <c r="C754" s="5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1.25" customHeight="1" x14ac:dyDescent="0.3">
      <c r="A755" s="3"/>
      <c r="B755" s="3"/>
      <c r="C755" s="5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1.25" customHeight="1" x14ac:dyDescent="0.3">
      <c r="A756" s="3"/>
      <c r="B756" s="3"/>
      <c r="C756" s="5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1.25" customHeight="1" x14ac:dyDescent="0.3">
      <c r="A757" s="3"/>
      <c r="B757" s="3"/>
      <c r="C757" s="5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1.25" customHeight="1" x14ac:dyDescent="0.3">
      <c r="A758" s="3"/>
      <c r="B758" s="3"/>
      <c r="C758" s="5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1.25" customHeight="1" x14ac:dyDescent="0.3">
      <c r="A759" s="3"/>
      <c r="B759" s="3"/>
      <c r="C759" s="5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1.25" customHeight="1" x14ac:dyDescent="0.3">
      <c r="A760" s="3"/>
      <c r="B760" s="3"/>
      <c r="C760" s="5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1.25" customHeight="1" x14ac:dyDescent="0.3">
      <c r="A761" s="3"/>
      <c r="B761" s="3"/>
      <c r="C761" s="5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1.25" customHeight="1" x14ac:dyDescent="0.3">
      <c r="A762" s="3"/>
      <c r="B762" s="3"/>
      <c r="C762" s="5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1.25" customHeight="1" x14ac:dyDescent="0.3">
      <c r="A763" s="3"/>
      <c r="B763" s="3"/>
      <c r="C763" s="5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1.25" customHeight="1" x14ac:dyDescent="0.3">
      <c r="A764" s="3"/>
      <c r="B764" s="3"/>
      <c r="C764" s="5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1.25" customHeight="1" x14ac:dyDescent="0.3">
      <c r="A765" s="3"/>
      <c r="B765" s="3"/>
      <c r="C765" s="5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1.25" customHeight="1" x14ac:dyDescent="0.3">
      <c r="A766" s="3"/>
      <c r="B766" s="3"/>
      <c r="C766" s="5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1.25" customHeight="1" x14ac:dyDescent="0.3">
      <c r="A767" s="3"/>
      <c r="B767" s="3"/>
      <c r="C767" s="5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1.25" customHeight="1" x14ac:dyDescent="0.3">
      <c r="A768" s="3"/>
      <c r="B768" s="3"/>
      <c r="C768" s="5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1.25" customHeight="1" x14ac:dyDescent="0.3">
      <c r="A769" s="3"/>
      <c r="B769" s="3"/>
      <c r="C769" s="5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1.25" customHeight="1" x14ac:dyDescent="0.3">
      <c r="A770" s="3"/>
      <c r="B770" s="3"/>
      <c r="C770" s="5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1.25" customHeight="1" x14ac:dyDescent="0.3">
      <c r="A771" s="3"/>
      <c r="B771" s="3"/>
      <c r="C771" s="5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1.25" customHeight="1" x14ac:dyDescent="0.3">
      <c r="A772" s="3"/>
      <c r="B772" s="3"/>
      <c r="C772" s="5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1.25" customHeight="1" x14ac:dyDescent="0.3">
      <c r="A773" s="3"/>
      <c r="B773" s="3"/>
      <c r="C773" s="5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1.25" customHeight="1" x14ac:dyDescent="0.3">
      <c r="A774" s="3"/>
      <c r="B774" s="3"/>
      <c r="C774" s="5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1.25" customHeight="1" x14ac:dyDescent="0.3">
      <c r="A775" s="3"/>
      <c r="B775" s="3"/>
      <c r="C775" s="5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1.25" customHeight="1" x14ac:dyDescent="0.3">
      <c r="A776" s="3"/>
      <c r="B776" s="3"/>
      <c r="C776" s="5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1.25" customHeight="1" x14ac:dyDescent="0.3">
      <c r="A777" s="3"/>
      <c r="B777" s="3"/>
      <c r="C777" s="5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1.25" customHeight="1" x14ac:dyDescent="0.3">
      <c r="A778" s="3"/>
      <c r="B778" s="3"/>
      <c r="C778" s="5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1.25" customHeight="1" x14ac:dyDescent="0.3">
      <c r="A779" s="3"/>
      <c r="B779" s="3"/>
      <c r="C779" s="5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1.25" customHeight="1" x14ac:dyDescent="0.3">
      <c r="A780" s="3"/>
      <c r="B780" s="3"/>
      <c r="C780" s="5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1.25" customHeight="1" x14ac:dyDescent="0.3">
      <c r="A781" s="3"/>
      <c r="B781" s="3"/>
      <c r="C781" s="5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1.25" customHeight="1" x14ac:dyDescent="0.3">
      <c r="A782" s="3"/>
      <c r="B782" s="3"/>
      <c r="C782" s="5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1.25" customHeight="1" x14ac:dyDescent="0.3">
      <c r="A783" s="3"/>
      <c r="B783" s="3"/>
      <c r="C783" s="5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1.25" customHeight="1" x14ac:dyDescent="0.3">
      <c r="A784" s="3"/>
      <c r="B784" s="3"/>
      <c r="C784" s="5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1.25" customHeight="1" x14ac:dyDescent="0.3">
      <c r="A785" s="3"/>
      <c r="B785" s="3"/>
      <c r="C785" s="5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1.25" customHeight="1" x14ac:dyDescent="0.3">
      <c r="A786" s="3"/>
      <c r="B786" s="3"/>
      <c r="C786" s="5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1.25" customHeight="1" x14ac:dyDescent="0.3">
      <c r="A787" s="3"/>
      <c r="B787" s="3"/>
      <c r="C787" s="5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1.25" customHeight="1" x14ac:dyDescent="0.3">
      <c r="A788" s="3"/>
      <c r="B788" s="3"/>
      <c r="C788" s="5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1.25" customHeight="1" x14ac:dyDescent="0.3">
      <c r="A789" s="3"/>
      <c r="B789" s="3"/>
      <c r="C789" s="5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1.25" customHeight="1" x14ac:dyDescent="0.3">
      <c r="A790" s="3"/>
      <c r="B790" s="3"/>
      <c r="C790" s="5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1.25" customHeight="1" x14ac:dyDescent="0.3">
      <c r="A791" s="3"/>
      <c r="B791" s="3"/>
      <c r="C791" s="5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1.25" customHeight="1" x14ac:dyDescent="0.3">
      <c r="A792" s="3"/>
      <c r="B792" s="3"/>
      <c r="C792" s="5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1.25" customHeight="1" x14ac:dyDescent="0.3">
      <c r="A793" s="3"/>
      <c r="B793" s="3"/>
      <c r="C793" s="5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1.25" customHeight="1" x14ac:dyDescent="0.3">
      <c r="A794" s="3"/>
      <c r="B794" s="3"/>
      <c r="C794" s="5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1.25" customHeight="1" x14ac:dyDescent="0.3">
      <c r="A795" s="3"/>
      <c r="B795" s="3"/>
      <c r="C795" s="5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1.25" customHeight="1" x14ac:dyDescent="0.3">
      <c r="A796" s="3"/>
      <c r="B796" s="3"/>
      <c r="C796" s="5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1.25" customHeight="1" x14ac:dyDescent="0.3">
      <c r="A797" s="3"/>
      <c r="B797" s="3"/>
      <c r="C797" s="5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1.25" customHeight="1" x14ac:dyDescent="0.3">
      <c r="A798" s="3"/>
      <c r="B798" s="3"/>
      <c r="C798" s="5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1.25" customHeight="1" x14ac:dyDescent="0.3">
      <c r="A799" s="3"/>
      <c r="B799" s="3"/>
      <c r="C799" s="5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1.25" customHeight="1" x14ac:dyDescent="0.3">
      <c r="A800" s="3"/>
      <c r="B800" s="3"/>
      <c r="C800" s="5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1.25" customHeight="1" x14ac:dyDescent="0.3">
      <c r="A801" s="3"/>
      <c r="B801" s="3"/>
      <c r="C801" s="5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1.25" customHeight="1" x14ac:dyDescent="0.3">
      <c r="A802" s="3"/>
      <c r="B802" s="3"/>
      <c r="C802" s="5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1.25" customHeight="1" x14ac:dyDescent="0.3">
      <c r="A803" s="3"/>
      <c r="B803" s="3"/>
      <c r="C803" s="5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1.25" customHeight="1" x14ac:dyDescent="0.3">
      <c r="A804" s="3"/>
      <c r="B804" s="3"/>
      <c r="C804" s="5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1.25" customHeight="1" x14ac:dyDescent="0.3">
      <c r="A805" s="3"/>
      <c r="B805" s="3"/>
      <c r="C805" s="5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1.25" customHeight="1" x14ac:dyDescent="0.3">
      <c r="A806" s="3"/>
      <c r="B806" s="3"/>
      <c r="C806" s="5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1.25" customHeight="1" x14ac:dyDescent="0.3">
      <c r="A807" s="3"/>
      <c r="B807" s="3"/>
      <c r="C807" s="5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1.25" customHeight="1" x14ac:dyDescent="0.3">
      <c r="A808" s="3"/>
      <c r="B808" s="3"/>
      <c r="C808" s="5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1.25" customHeight="1" x14ac:dyDescent="0.3">
      <c r="A809" s="3"/>
      <c r="B809" s="3"/>
      <c r="C809" s="5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1.25" customHeight="1" x14ac:dyDescent="0.3">
      <c r="A810" s="3"/>
      <c r="B810" s="3"/>
      <c r="C810" s="5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1.25" customHeight="1" x14ac:dyDescent="0.3">
      <c r="A811" s="3"/>
      <c r="B811" s="3"/>
      <c r="C811" s="5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1.25" customHeight="1" x14ac:dyDescent="0.3">
      <c r="A812" s="3"/>
      <c r="B812" s="3"/>
      <c r="C812" s="5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1.25" customHeight="1" x14ac:dyDescent="0.3">
      <c r="A813" s="3"/>
      <c r="B813" s="3"/>
      <c r="C813" s="5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1.25" customHeight="1" x14ac:dyDescent="0.3">
      <c r="A814" s="3"/>
      <c r="B814" s="3"/>
      <c r="C814" s="5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1.25" customHeight="1" x14ac:dyDescent="0.3">
      <c r="A815" s="3"/>
      <c r="B815" s="3"/>
      <c r="C815" s="5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1.25" customHeight="1" x14ac:dyDescent="0.3">
      <c r="A816" s="3"/>
      <c r="B816" s="3"/>
      <c r="C816" s="5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1.25" customHeight="1" x14ac:dyDescent="0.3">
      <c r="A817" s="3"/>
      <c r="B817" s="3"/>
      <c r="C817" s="5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1.25" customHeight="1" x14ac:dyDescent="0.3">
      <c r="A818" s="3"/>
      <c r="B818" s="3"/>
      <c r="C818" s="5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1.25" customHeight="1" x14ac:dyDescent="0.3">
      <c r="A819" s="3"/>
      <c r="B819" s="3"/>
      <c r="C819" s="5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1.25" customHeight="1" x14ac:dyDescent="0.3">
      <c r="A820" s="3"/>
      <c r="B820" s="3"/>
      <c r="C820" s="5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1.25" customHeight="1" x14ac:dyDescent="0.3">
      <c r="A821" s="3"/>
      <c r="B821" s="3"/>
      <c r="C821" s="5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1.25" customHeight="1" x14ac:dyDescent="0.3">
      <c r="A822" s="3"/>
      <c r="B822" s="3"/>
      <c r="C822" s="5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1.25" customHeight="1" x14ac:dyDescent="0.3">
      <c r="A823" s="3"/>
      <c r="B823" s="3"/>
      <c r="C823" s="5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1.25" customHeight="1" x14ac:dyDescent="0.3">
      <c r="A824" s="3"/>
      <c r="B824" s="3"/>
      <c r="C824" s="5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1.25" customHeight="1" x14ac:dyDescent="0.3">
      <c r="A825" s="3"/>
      <c r="B825" s="3"/>
      <c r="C825" s="5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1.25" customHeight="1" x14ac:dyDescent="0.3">
      <c r="A826" s="3"/>
      <c r="B826" s="3"/>
      <c r="C826" s="5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1.25" customHeight="1" x14ac:dyDescent="0.3">
      <c r="A827" s="3"/>
      <c r="B827" s="3"/>
      <c r="C827" s="5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1.25" customHeight="1" x14ac:dyDescent="0.3">
      <c r="A828" s="3"/>
      <c r="B828" s="3"/>
      <c r="C828" s="5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1.25" customHeight="1" x14ac:dyDescent="0.3">
      <c r="A829" s="3"/>
      <c r="B829" s="3"/>
      <c r="C829" s="5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1.25" customHeight="1" x14ac:dyDescent="0.3">
      <c r="A830" s="3"/>
      <c r="B830" s="3"/>
      <c r="C830" s="5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1.25" customHeight="1" x14ac:dyDescent="0.3">
      <c r="A831" s="3"/>
      <c r="B831" s="3"/>
      <c r="C831" s="5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1.25" customHeight="1" x14ac:dyDescent="0.3">
      <c r="A832" s="3"/>
      <c r="B832" s="3"/>
      <c r="C832" s="5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1.25" customHeight="1" x14ac:dyDescent="0.3">
      <c r="A833" s="3"/>
      <c r="B833" s="3"/>
      <c r="C833" s="5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1.25" customHeight="1" x14ac:dyDescent="0.3">
      <c r="A834" s="3"/>
      <c r="B834" s="3"/>
      <c r="C834" s="5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1.25" customHeight="1" x14ac:dyDescent="0.3">
      <c r="A835" s="3"/>
      <c r="B835" s="3"/>
      <c r="C835" s="5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1.25" customHeight="1" x14ac:dyDescent="0.3">
      <c r="A836" s="3"/>
      <c r="B836" s="3"/>
      <c r="C836" s="5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1.25" customHeight="1" x14ac:dyDescent="0.3">
      <c r="A837" s="3"/>
      <c r="B837" s="3"/>
      <c r="C837" s="5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1.25" customHeight="1" x14ac:dyDescent="0.3">
      <c r="A838" s="3"/>
      <c r="B838" s="3"/>
      <c r="C838" s="5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1.25" customHeight="1" x14ac:dyDescent="0.3">
      <c r="A839" s="3"/>
      <c r="B839" s="3"/>
      <c r="C839" s="5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1.25" customHeight="1" x14ac:dyDescent="0.3">
      <c r="A840" s="3"/>
      <c r="B840" s="3"/>
      <c r="C840" s="5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1.25" customHeight="1" x14ac:dyDescent="0.3">
      <c r="A841" s="3"/>
      <c r="B841" s="3"/>
      <c r="C841" s="5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1.25" customHeight="1" x14ac:dyDescent="0.3">
      <c r="A842" s="3"/>
      <c r="B842" s="3"/>
      <c r="C842" s="5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1.25" customHeight="1" x14ac:dyDescent="0.3">
      <c r="A843" s="3"/>
      <c r="B843" s="3"/>
      <c r="C843" s="5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1.25" customHeight="1" x14ac:dyDescent="0.3">
      <c r="A844" s="3"/>
      <c r="B844" s="3"/>
      <c r="C844" s="5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1.25" customHeight="1" x14ac:dyDescent="0.3">
      <c r="A845" s="3"/>
      <c r="B845" s="3"/>
      <c r="C845" s="5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1.25" customHeight="1" x14ac:dyDescent="0.3">
      <c r="A846" s="3"/>
      <c r="B846" s="3"/>
      <c r="C846" s="5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1.25" customHeight="1" x14ac:dyDescent="0.3">
      <c r="A847" s="3"/>
      <c r="B847" s="3"/>
      <c r="C847" s="5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1.25" customHeight="1" x14ac:dyDescent="0.3">
      <c r="A848" s="3"/>
      <c r="B848" s="3"/>
      <c r="C848" s="5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1.25" customHeight="1" x14ac:dyDescent="0.3">
      <c r="A849" s="3"/>
      <c r="B849" s="3"/>
      <c r="C849" s="5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1.25" customHeight="1" x14ac:dyDescent="0.3">
      <c r="A850" s="3"/>
      <c r="B850" s="3"/>
      <c r="C850" s="5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1.25" customHeight="1" x14ac:dyDescent="0.3">
      <c r="A851" s="3"/>
      <c r="B851" s="3"/>
      <c r="C851" s="5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1.25" customHeight="1" x14ac:dyDescent="0.3">
      <c r="A852" s="3"/>
      <c r="B852" s="3"/>
      <c r="C852" s="5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1.25" customHeight="1" x14ac:dyDescent="0.3">
      <c r="A853" s="3"/>
      <c r="B853" s="3"/>
      <c r="C853" s="5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1.25" customHeight="1" x14ac:dyDescent="0.3">
      <c r="A854" s="3"/>
      <c r="B854" s="3"/>
      <c r="C854" s="5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1.25" customHeight="1" x14ac:dyDescent="0.3">
      <c r="A855" s="3"/>
      <c r="B855" s="3"/>
      <c r="C855" s="5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1.25" customHeight="1" x14ac:dyDescent="0.3">
      <c r="A856" s="3"/>
      <c r="B856" s="3"/>
      <c r="C856" s="5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1.25" customHeight="1" x14ac:dyDescent="0.3">
      <c r="A857" s="3"/>
      <c r="B857" s="3"/>
      <c r="C857" s="5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1.25" customHeight="1" x14ac:dyDescent="0.3">
      <c r="A858" s="3"/>
      <c r="B858" s="3"/>
      <c r="C858" s="5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1.25" customHeight="1" x14ac:dyDescent="0.3">
      <c r="A859" s="3"/>
      <c r="B859" s="3"/>
      <c r="C859" s="5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1.25" customHeight="1" x14ac:dyDescent="0.3">
      <c r="A860" s="3"/>
      <c r="B860" s="3"/>
      <c r="C860" s="5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1.25" customHeight="1" x14ac:dyDescent="0.3">
      <c r="A861" s="3"/>
      <c r="B861" s="3"/>
      <c r="C861" s="5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1.25" customHeight="1" x14ac:dyDescent="0.3">
      <c r="A862" s="3"/>
      <c r="B862" s="3"/>
      <c r="C862" s="5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1.25" customHeight="1" x14ac:dyDescent="0.3">
      <c r="A863" s="3"/>
      <c r="B863" s="3"/>
      <c r="C863" s="5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1.25" customHeight="1" x14ac:dyDescent="0.3">
      <c r="A864" s="3"/>
      <c r="B864" s="3"/>
      <c r="C864" s="5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1.25" customHeight="1" x14ac:dyDescent="0.3">
      <c r="A865" s="3"/>
      <c r="B865" s="3"/>
      <c r="C865" s="5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1.25" customHeight="1" x14ac:dyDescent="0.3">
      <c r="A866" s="3"/>
      <c r="B866" s="3"/>
      <c r="C866" s="5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1.25" customHeight="1" x14ac:dyDescent="0.3">
      <c r="A867" s="3"/>
      <c r="B867" s="3"/>
      <c r="C867" s="5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1.25" customHeight="1" x14ac:dyDescent="0.3">
      <c r="A868" s="3"/>
      <c r="B868" s="3"/>
      <c r="C868" s="5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1.25" customHeight="1" x14ac:dyDescent="0.3">
      <c r="A869" s="3"/>
      <c r="B869" s="3"/>
      <c r="C869" s="5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1.25" customHeight="1" x14ac:dyDescent="0.3">
      <c r="A870" s="3"/>
      <c r="B870" s="3"/>
      <c r="C870" s="5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1.25" customHeight="1" x14ac:dyDescent="0.3">
      <c r="A871" s="3"/>
      <c r="B871" s="3"/>
      <c r="C871" s="5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1.25" customHeight="1" x14ac:dyDescent="0.3">
      <c r="A872" s="3"/>
      <c r="B872" s="3"/>
      <c r="C872" s="5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1.25" customHeight="1" x14ac:dyDescent="0.3">
      <c r="A873" s="3"/>
      <c r="B873" s="3"/>
      <c r="C873" s="5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1.25" customHeight="1" x14ac:dyDescent="0.3">
      <c r="A874" s="3"/>
      <c r="B874" s="3"/>
      <c r="C874" s="5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1.25" customHeight="1" x14ac:dyDescent="0.3">
      <c r="A875" s="3"/>
      <c r="B875" s="3"/>
      <c r="C875" s="5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1.25" customHeight="1" x14ac:dyDescent="0.3">
      <c r="A876" s="3"/>
      <c r="B876" s="3"/>
      <c r="C876" s="5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1.25" customHeight="1" x14ac:dyDescent="0.3">
      <c r="A877" s="3"/>
      <c r="B877" s="3"/>
      <c r="C877" s="5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1.25" customHeight="1" x14ac:dyDescent="0.3">
      <c r="A878" s="3"/>
      <c r="B878" s="3"/>
      <c r="C878" s="5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1.25" customHeight="1" x14ac:dyDescent="0.3">
      <c r="A879" s="3"/>
      <c r="B879" s="3"/>
      <c r="C879" s="5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1.25" customHeight="1" x14ac:dyDescent="0.3">
      <c r="A880" s="3"/>
      <c r="B880" s="3"/>
      <c r="C880" s="5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1.25" customHeight="1" x14ac:dyDescent="0.3">
      <c r="A881" s="3"/>
      <c r="B881" s="3"/>
      <c r="C881" s="5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1.25" customHeight="1" x14ac:dyDescent="0.3">
      <c r="A882" s="3"/>
      <c r="B882" s="3"/>
      <c r="C882" s="5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1.25" customHeight="1" x14ac:dyDescent="0.3">
      <c r="A883" s="3"/>
      <c r="B883" s="3"/>
      <c r="C883" s="5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1.25" customHeight="1" x14ac:dyDescent="0.3">
      <c r="A884" s="3"/>
      <c r="B884" s="3"/>
      <c r="C884" s="5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1.25" customHeight="1" x14ac:dyDescent="0.3">
      <c r="A885" s="3"/>
      <c r="B885" s="3"/>
      <c r="C885" s="5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1.25" customHeight="1" x14ac:dyDescent="0.3">
      <c r="A886" s="3"/>
      <c r="B886" s="3"/>
      <c r="C886" s="5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1.25" customHeight="1" x14ac:dyDescent="0.3">
      <c r="A887" s="3"/>
      <c r="B887" s="3"/>
      <c r="C887" s="5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1.25" customHeight="1" x14ac:dyDescent="0.3">
      <c r="A888" s="3"/>
      <c r="B888" s="3"/>
      <c r="C888" s="5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1.25" customHeight="1" x14ac:dyDescent="0.3">
      <c r="A889" s="3"/>
      <c r="B889" s="3"/>
      <c r="C889" s="5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1.25" customHeight="1" x14ac:dyDescent="0.3">
      <c r="A890" s="3"/>
      <c r="B890" s="3"/>
      <c r="C890" s="5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1.25" customHeight="1" x14ac:dyDescent="0.3">
      <c r="A891" s="3"/>
      <c r="B891" s="3"/>
      <c r="C891" s="5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1.25" customHeight="1" x14ac:dyDescent="0.3">
      <c r="A892" s="3"/>
      <c r="B892" s="3"/>
      <c r="C892" s="5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1.25" customHeight="1" x14ac:dyDescent="0.3">
      <c r="A893" s="3"/>
      <c r="B893" s="3"/>
      <c r="C893" s="5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1.25" customHeight="1" x14ac:dyDescent="0.3">
      <c r="A894" s="3"/>
      <c r="B894" s="3"/>
      <c r="C894" s="5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1.25" customHeight="1" x14ac:dyDescent="0.3">
      <c r="A895" s="3"/>
      <c r="B895" s="3"/>
      <c r="C895" s="5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1.25" customHeight="1" x14ac:dyDescent="0.3">
      <c r="A896" s="3"/>
      <c r="B896" s="3"/>
      <c r="C896" s="5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1.25" customHeight="1" x14ac:dyDescent="0.3">
      <c r="A897" s="3"/>
      <c r="B897" s="3"/>
      <c r="C897" s="5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1.25" customHeight="1" x14ac:dyDescent="0.3">
      <c r="A898" s="3"/>
      <c r="B898" s="3"/>
      <c r="C898" s="5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1.25" customHeight="1" x14ac:dyDescent="0.3">
      <c r="A899" s="3"/>
      <c r="B899" s="3"/>
      <c r="C899" s="5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1.25" customHeight="1" x14ac:dyDescent="0.3">
      <c r="A900" s="3"/>
      <c r="B900" s="3"/>
      <c r="C900" s="5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1.25" customHeight="1" x14ac:dyDescent="0.3">
      <c r="A901" s="3"/>
      <c r="B901" s="3"/>
      <c r="C901" s="5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1.25" customHeight="1" x14ac:dyDescent="0.3">
      <c r="A902" s="3"/>
      <c r="B902" s="3"/>
      <c r="C902" s="5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1.25" customHeight="1" x14ac:dyDescent="0.3">
      <c r="A903" s="3"/>
      <c r="B903" s="3"/>
      <c r="C903" s="5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1.25" customHeight="1" x14ac:dyDescent="0.3">
      <c r="A904" s="3"/>
      <c r="B904" s="3"/>
      <c r="C904" s="5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1.25" customHeight="1" x14ac:dyDescent="0.3">
      <c r="A905" s="3"/>
      <c r="B905" s="3"/>
      <c r="C905" s="5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1.25" customHeight="1" x14ac:dyDescent="0.3">
      <c r="A906" s="3"/>
      <c r="B906" s="3"/>
      <c r="C906" s="5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1.25" customHeight="1" x14ac:dyDescent="0.3">
      <c r="A907" s="3"/>
      <c r="B907" s="3"/>
      <c r="C907" s="5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1.25" customHeight="1" x14ac:dyDescent="0.3">
      <c r="A908" s="3"/>
      <c r="B908" s="3"/>
      <c r="C908" s="5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1.25" customHeight="1" x14ac:dyDescent="0.3">
      <c r="A909" s="3"/>
      <c r="B909" s="3"/>
      <c r="C909" s="5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1.25" customHeight="1" x14ac:dyDescent="0.3">
      <c r="A910" s="3"/>
      <c r="B910" s="3"/>
      <c r="C910" s="5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1.25" customHeight="1" x14ac:dyDescent="0.3">
      <c r="A911" s="3"/>
      <c r="B911" s="3"/>
      <c r="C911" s="5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1.25" customHeight="1" x14ac:dyDescent="0.3">
      <c r="A912" s="3"/>
      <c r="B912" s="3"/>
      <c r="C912" s="5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1.25" customHeight="1" x14ac:dyDescent="0.3">
      <c r="A913" s="3"/>
      <c r="B913" s="3"/>
      <c r="C913" s="5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1.25" customHeight="1" x14ac:dyDescent="0.3">
      <c r="A914" s="3"/>
      <c r="B914" s="3"/>
      <c r="C914" s="5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1.25" customHeight="1" x14ac:dyDescent="0.3">
      <c r="A915" s="3"/>
      <c r="B915" s="3"/>
      <c r="C915" s="5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1.25" customHeight="1" x14ac:dyDescent="0.3">
      <c r="A916" s="3"/>
      <c r="B916" s="3"/>
      <c r="C916" s="5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1.25" customHeight="1" x14ac:dyDescent="0.3">
      <c r="A917" s="3"/>
      <c r="B917" s="3"/>
      <c r="C917" s="5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1.25" customHeight="1" x14ac:dyDescent="0.3">
      <c r="A918" s="3"/>
      <c r="B918" s="3"/>
      <c r="C918" s="5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1.25" customHeight="1" x14ac:dyDescent="0.3">
      <c r="A919" s="3"/>
      <c r="B919" s="3"/>
      <c r="C919" s="5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1.25" customHeight="1" x14ac:dyDescent="0.3">
      <c r="A920" s="3"/>
      <c r="B920" s="3"/>
      <c r="C920" s="5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1.25" customHeight="1" x14ac:dyDescent="0.3">
      <c r="A921" s="3"/>
      <c r="B921" s="3"/>
      <c r="C921" s="5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1.25" customHeight="1" x14ac:dyDescent="0.3">
      <c r="A922" s="3"/>
      <c r="B922" s="3"/>
      <c r="C922" s="5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1.25" customHeight="1" x14ac:dyDescent="0.3">
      <c r="A923" s="3"/>
      <c r="B923" s="3"/>
      <c r="C923" s="5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1.25" customHeight="1" x14ac:dyDescent="0.3">
      <c r="A924" s="3"/>
      <c r="B924" s="3"/>
      <c r="C924" s="5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1.25" customHeight="1" x14ac:dyDescent="0.3">
      <c r="A925" s="3"/>
      <c r="B925" s="3"/>
      <c r="C925" s="5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1.25" customHeight="1" x14ac:dyDescent="0.3">
      <c r="A926" s="3"/>
      <c r="B926" s="3"/>
      <c r="C926" s="5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1.25" customHeight="1" x14ac:dyDescent="0.3">
      <c r="A927" s="3"/>
      <c r="B927" s="3"/>
      <c r="C927" s="5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1.25" customHeight="1" x14ac:dyDescent="0.3">
      <c r="A928" s="3"/>
      <c r="B928" s="3"/>
      <c r="C928" s="5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1.25" customHeight="1" x14ac:dyDescent="0.3">
      <c r="A929" s="3"/>
      <c r="B929" s="3"/>
      <c r="C929" s="5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1.25" customHeight="1" x14ac:dyDescent="0.3">
      <c r="A930" s="3"/>
      <c r="B930" s="3"/>
      <c r="C930" s="5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1.25" customHeight="1" x14ac:dyDescent="0.3">
      <c r="A931" s="3"/>
      <c r="B931" s="3"/>
      <c r="C931" s="5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1.25" customHeight="1" x14ac:dyDescent="0.3">
      <c r="A932" s="3"/>
      <c r="B932" s="3"/>
      <c r="C932" s="5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1.25" customHeight="1" x14ac:dyDescent="0.3">
      <c r="A933" s="3"/>
      <c r="B933" s="3"/>
      <c r="C933" s="5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1.25" customHeight="1" x14ac:dyDescent="0.3">
      <c r="A934" s="3"/>
      <c r="B934" s="3"/>
      <c r="C934" s="5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1.25" customHeight="1" x14ac:dyDescent="0.3">
      <c r="A935" s="3"/>
      <c r="B935" s="3"/>
      <c r="C935" s="5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1.25" customHeight="1" x14ac:dyDescent="0.3">
      <c r="A936" s="3"/>
      <c r="B936" s="3"/>
      <c r="C936" s="5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1.25" customHeight="1" x14ac:dyDescent="0.3">
      <c r="A937" s="3"/>
      <c r="B937" s="3"/>
      <c r="C937" s="5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1.25" customHeight="1" x14ac:dyDescent="0.3">
      <c r="A938" s="3"/>
      <c r="B938" s="3"/>
      <c r="C938" s="5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1.25" customHeight="1" x14ac:dyDescent="0.3">
      <c r="A939" s="3"/>
      <c r="B939" s="3"/>
      <c r="C939" s="5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1.25" customHeight="1" x14ac:dyDescent="0.3">
      <c r="A940" s="3"/>
      <c r="B940" s="3"/>
      <c r="C940" s="5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1.25" customHeight="1" x14ac:dyDescent="0.3">
      <c r="A941" s="3"/>
      <c r="B941" s="3"/>
      <c r="C941" s="5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1.25" customHeight="1" x14ac:dyDescent="0.3">
      <c r="A942" s="3"/>
      <c r="B942" s="3"/>
      <c r="C942" s="5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1.25" customHeight="1" x14ac:dyDescent="0.3">
      <c r="A943" s="3"/>
      <c r="B943" s="3"/>
      <c r="C943" s="5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1.25" customHeight="1" x14ac:dyDescent="0.3">
      <c r="A944" s="3"/>
      <c r="B944" s="3"/>
      <c r="C944" s="5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1.25" customHeight="1" x14ac:dyDescent="0.3">
      <c r="A945" s="3"/>
      <c r="B945" s="3"/>
      <c r="C945" s="5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1.25" customHeight="1" x14ac:dyDescent="0.3">
      <c r="A946" s="3"/>
      <c r="B946" s="3"/>
      <c r="C946" s="5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1.25" customHeight="1" x14ac:dyDescent="0.3">
      <c r="A947" s="3"/>
      <c r="B947" s="3"/>
      <c r="C947" s="5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1.25" customHeight="1" x14ac:dyDescent="0.3">
      <c r="A948" s="3"/>
      <c r="B948" s="3"/>
      <c r="C948" s="5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1.25" customHeight="1" x14ac:dyDescent="0.3">
      <c r="A949" s="3"/>
      <c r="B949" s="3"/>
      <c r="C949" s="5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1.25" customHeight="1" x14ac:dyDescent="0.3">
      <c r="A950" s="3"/>
      <c r="B950" s="3"/>
      <c r="C950" s="5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1.25" customHeight="1" x14ac:dyDescent="0.3">
      <c r="A951" s="3"/>
      <c r="B951" s="3"/>
      <c r="C951" s="5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1.25" customHeight="1" x14ac:dyDescent="0.3">
      <c r="A952" s="3"/>
      <c r="B952" s="3"/>
      <c r="C952" s="5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1.25" customHeight="1" x14ac:dyDescent="0.3">
      <c r="A953" s="3"/>
      <c r="B953" s="3"/>
      <c r="C953" s="5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1.25" customHeight="1" x14ac:dyDescent="0.3">
      <c r="A954" s="3"/>
      <c r="B954" s="3"/>
      <c r="C954" s="5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1.25" customHeight="1" x14ac:dyDescent="0.3">
      <c r="A955" s="3"/>
      <c r="B955" s="3"/>
      <c r="C955" s="5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1.25" customHeight="1" x14ac:dyDescent="0.3">
      <c r="A956" s="3"/>
      <c r="B956" s="3"/>
      <c r="C956" s="5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1.25" customHeight="1" x14ac:dyDescent="0.3">
      <c r="A957" s="3"/>
      <c r="B957" s="3"/>
      <c r="C957" s="5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1.25" customHeight="1" x14ac:dyDescent="0.3">
      <c r="A958" s="3"/>
      <c r="B958" s="3"/>
      <c r="C958" s="5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1.25" customHeight="1" x14ac:dyDescent="0.3">
      <c r="A959" s="3"/>
      <c r="B959" s="3"/>
      <c r="C959" s="5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1.25" customHeight="1" x14ac:dyDescent="0.3">
      <c r="A960" s="3"/>
      <c r="B960" s="3"/>
      <c r="C960" s="5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1.25" customHeight="1" x14ac:dyDescent="0.3">
      <c r="A961" s="3"/>
      <c r="B961" s="3"/>
      <c r="C961" s="5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1.25" customHeight="1" x14ac:dyDescent="0.3">
      <c r="A962" s="3"/>
      <c r="B962" s="3"/>
      <c r="C962" s="5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1.25" customHeight="1" x14ac:dyDescent="0.3">
      <c r="A963" s="3"/>
      <c r="B963" s="3"/>
      <c r="C963" s="5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1.25" customHeight="1" x14ac:dyDescent="0.3">
      <c r="A964" s="3"/>
      <c r="B964" s="3"/>
      <c r="C964" s="5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1.25" customHeight="1" x14ac:dyDescent="0.3">
      <c r="A965" s="3"/>
      <c r="B965" s="3"/>
      <c r="C965" s="5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1.25" customHeight="1" x14ac:dyDescent="0.3">
      <c r="A966" s="3"/>
      <c r="B966" s="3"/>
      <c r="C966" s="5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1.25" customHeight="1" x14ac:dyDescent="0.3">
      <c r="A967" s="3"/>
      <c r="B967" s="3"/>
      <c r="C967" s="5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1.25" customHeight="1" x14ac:dyDescent="0.3">
      <c r="A968" s="3"/>
      <c r="B968" s="3"/>
      <c r="C968" s="5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1.25" customHeight="1" x14ac:dyDescent="0.3">
      <c r="A969" s="3"/>
      <c r="B969" s="3"/>
      <c r="C969" s="5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1.25" customHeight="1" x14ac:dyDescent="0.3">
      <c r="A970" s="3"/>
      <c r="B970" s="3"/>
      <c r="C970" s="5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1.25" customHeight="1" x14ac:dyDescent="0.3">
      <c r="A971" s="3"/>
      <c r="B971" s="3"/>
      <c r="C971" s="5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1.25" customHeight="1" x14ac:dyDescent="0.3">
      <c r="A972" s="3"/>
      <c r="B972" s="3"/>
      <c r="C972" s="5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1.25" customHeight="1" x14ac:dyDescent="0.3">
      <c r="A973" s="3"/>
      <c r="B973" s="3"/>
      <c r="C973" s="5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1.25" customHeight="1" x14ac:dyDescent="0.3">
      <c r="A974" s="3"/>
      <c r="B974" s="3"/>
      <c r="C974" s="5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1.25" customHeight="1" x14ac:dyDescent="0.3">
      <c r="A975" s="3"/>
      <c r="B975" s="3"/>
      <c r="C975" s="5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1.25" customHeight="1" x14ac:dyDescent="0.3">
      <c r="A976" s="3"/>
      <c r="B976" s="3"/>
      <c r="C976" s="5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1.25" customHeight="1" x14ac:dyDescent="0.3">
      <c r="A977" s="3"/>
      <c r="B977" s="3"/>
      <c r="C977" s="5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1.25" customHeight="1" x14ac:dyDescent="0.3">
      <c r="A978" s="3"/>
      <c r="B978" s="3"/>
      <c r="C978" s="5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1.25" customHeight="1" x14ac:dyDescent="0.3">
      <c r="A979" s="3"/>
      <c r="B979" s="3"/>
      <c r="C979" s="5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1.25" customHeight="1" x14ac:dyDescent="0.3">
      <c r="A980" s="3"/>
      <c r="B980" s="3"/>
      <c r="C980" s="5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1.25" customHeight="1" x14ac:dyDescent="0.3">
      <c r="A981" s="3"/>
      <c r="B981" s="3"/>
      <c r="C981" s="5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1.25" customHeight="1" x14ac:dyDescent="0.3">
      <c r="A982" s="3"/>
      <c r="B982" s="3"/>
      <c r="C982" s="5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1.25" customHeight="1" x14ac:dyDescent="0.3">
      <c r="A983" s="3"/>
      <c r="B983" s="3"/>
      <c r="C983" s="5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1.25" customHeight="1" x14ac:dyDescent="0.3">
      <c r="A984" s="3"/>
      <c r="B984" s="3"/>
      <c r="C984" s="5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1.25" customHeight="1" x14ac:dyDescent="0.3">
      <c r="A985" s="3"/>
      <c r="B985" s="3"/>
      <c r="C985" s="5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1.25" customHeight="1" x14ac:dyDescent="0.3">
      <c r="A986" s="3"/>
      <c r="B986" s="3"/>
      <c r="C986" s="5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1.25" customHeight="1" x14ac:dyDescent="0.3">
      <c r="A987" s="3"/>
      <c r="B987" s="3"/>
      <c r="C987" s="5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1.25" customHeight="1" x14ac:dyDescent="0.3">
      <c r="A988" s="3"/>
      <c r="B988" s="3"/>
      <c r="C988" s="5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1.25" customHeight="1" x14ac:dyDescent="0.3">
      <c r="A989" s="3"/>
      <c r="B989" s="3"/>
      <c r="C989" s="5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1.25" customHeight="1" x14ac:dyDescent="0.3">
      <c r="A990" s="3"/>
      <c r="B990" s="3"/>
      <c r="C990" s="5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1.25" customHeight="1" x14ac:dyDescent="0.3">
      <c r="A991" s="3"/>
      <c r="B991" s="3"/>
      <c r="C991" s="5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1.25" customHeight="1" x14ac:dyDescent="0.3">
      <c r="A992" s="3"/>
      <c r="B992" s="3"/>
      <c r="C992" s="5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1.25" customHeight="1" x14ac:dyDescent="0.3">
      <c r="A993" s="3"/>
      <c r="B993" s="3"/>
      <c r="C993" s="5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1.25" customHeight="1" x14ac:dyDescent="0.3">
      <c r="A994" s="3"/>
      <c r="B994" s="3"/>
      <c r="C994" s="5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1.25" customHeight="1" x14ac:dyDescent="0.3">
      <c r="A995" s="3"/>
      <c r="B995" s="3"/>
      <c r="C995" s="5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1.25" customHeight="1" x14ac:dyDescent="0.3">
      <c r="A996" s="3"/>
      <c r="B996" s="3"/>
      <c r="C996" s="5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1.25" customHeight="1" x14ac:dyDescent="0.3">
      <c r="A997" s="3"/>
      <c r="B997" s="3"/>
      <c r="C997" s="5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1.25" customHeight="1" x14ac:dyDescent="0.3">
      <c r="A998" s="3"/>
      <c r="B998" s="3"/>
      <c r="C998" s="5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1.25" customHeight="1" x14ac:dyDescent="0.3">
      <c r="A999" s="3"/>
      <c r="B999" s="3"/>
      <c r="C999" s="5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1.25" customHeight="1" x14ac:dyDescent="0.3">
      <c r="A1000" s="3"/>
      <c r="B1000" s="3"/>
      <c r="C1000" s="5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tXb+Ww0UV6cT62jR+St6lBNb8ONkoXr7vcO22yIhA77RkKt36k9FE23Z70Aa2ZKF57VLcRuq+HUskNeawglCAQ==" saltValue="eM7+HuISuGqqGWyV5fieiw==" spinCount="100000" sheet="1" objects="1" scenarios="1"/>
  <mergeCells count="2">
    <mergeCell ref="A1:C1"/>
    <mergeCell ref="G1:I1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00"/>
  <sheetViews>
    <sheetView workbookViewId="0"/>
  </sheetViews>
  <sheetFormatPr defaultColWidth="14.44140625" defaultRowHeight="15" customHeight="1" x14ac:dyDescent="0.3"/>
  <cols>
    <col min="1" max="1" width="30.44140625" customWidth="1"/>
    <col min="2" max="26" width="8.6640625" customWidth="1"/>
  </cols>
  <sheetData>
    <row r="1" spans="1:7" ht="14.25" customHeight="1" x14ac:dyDescent="0.3">
      <c r="A1" s="127" t="s">
        <v>368</v>
      </c>
    </row>
    <row r="2" spans="1:7" ht="14.25" customHeight="1" x14ac:dyDescent="0.3">
      <c r="A2" s="128" t="s">
        <v>370</v>
      </c>
      <c r="B2" s="129">
        <v>0.25</v>
      </c>
      <c r="C2" s="129">
        <v>0.35</v>
      </c>
      <c r="D2" s="129">
        <v>0.4</v>
      </c>
      <c r="E2" s="129">
        <v>0.45</v>
      </c>
      <c r="F2" s="129">
        <v>0.5</v>
      </c>
    </row>
    <row r="3" spans="1:7" ht="14.25" customHeight="1" x14ac:dyDescent="0.3">
      <c r="A3" s="128" t="s">
        <v>371</v>
      </c>
      <c r="B3" s="129">
        <v>0.25</v>
      </c>
      <c r="C3" s="129">
        <v>0.35</v>
      </c>
      <c r="D3" s="129">
        <v>0.4</v>
      </c>
      <c r="E3" s="129">
        <v>0.45</v>
      </c>
      <c r="F3" s="129">
        <v>0.5</v>
      </c>
      <c r="G3" s="129">
        <v>0.6</v>
      </c>
    </row>
    <row r="4" spans="1:7" ht="14.25" customHeight="1" x14ac:dyDescent="0.3"/>
    <row r="5" spans="1:7" ht="14.25" customHeight="1" x14ac:dyDescent="0.3"/>
    <row r="6" spans="1:7" ht="14.25" customHeight="1" x14ac:dyDescent="0.3"/>
    <row r="7" spans="1:7" ht="14.25" customHeight="1" x14ac:dyDescent="0.3"/>
    <row r="8" spans="1:7" ht="14.25" customHeight="1" x14ac:dyDescent="0.3"/>
    <row r="9" spans="1:7" ht="14.25" customHeight="1" x14ac:dyDescent="0.3"/>
    <row r="10" spans="1:7" ht="14.25" customHeight="1" x14ac:dyDescent="0.3"/>
    <row r="11" spans="1:7" ht="14.25" customHeight="1" x14ac:dyDescent="0.3"/>
    <row r="12" spans="1:7" ht="14.25" customHeight="1" x14ac:dyDescent="0.3"/>
    <row r="13" spans="1:7" ht="14.25" customHeight="1" x14ac:dyDescent="0.3"/>
    <row r="14" spans="1:7" ht="14.25" customHeight="1" x14ac:dyDescent="0.3"/>
    <row r="15" spans="1:7" ht="14.25" customHeight="1" x14ac:dyDescent="0.3"/>
    <row r="16" spans="1:7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a2b46d-e0e5-4105-8197-5a0c810b9da7">
      <Terms xmlns="http://schemas.microsoft.com/office/infopath/2007/PartnerControls"/>
    </lcf76f155ced4ddcb4097134ff3c332f>
    <TaxCatchAll xmlns="7ed14601-a767-49df-87ac-319a5ad53e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D9A7F16E3557754597ADF6E4F37FD247" ma:contentTypeVersion="18" ma:contentTypeDescription="Kurkite naują dokumentą." ma:contentTypeScope="" ma:versionID="df97e50987844935948e0607527b00db">
  <xsd:schema xmlns:xsd="http://www.w3.org/2001/XMLSchema" xmlns:xs="http://www.w3.org/2001/XMLSchema" xmlns:p="http://schemas.microsoft.com/office/2006/metadata/properties" xmlns:ns2="7ed14601-a767-49df-87ac-319a5ad53ef2" xmlns:ns3="8fa2b46d-e0e5-4105-8197-5a0c810b9da7" targetNamespace="http://schemas.microsoft.com/office/2006/metadata/properties" ma:root="true" ma:fieldsID="2086dd66768e2e140ad102125ab62cdb" ns2:_="" ns3:_="">
    <xsd:import namespace="7ed14601-a767-49df-87ac-319a5ad53ef2"/>
    <xsd:import namespace="8fa2b46d-e0e5-4105-8197-5a0c810b9d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14601-a767-49df-87ac-319a5ad53e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666b76a-3893-4858-8f3c-9e75cdab9200}" ma:internalName="TaxCatchAll" ma:showField="CatchAllData" ma:web="7ed14601-a767-49df-87ac-319a5ad53e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2b46d-e0e5-4105-8197-5a0c810b9d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Vaizdų žymės" ma:readOnly="false" ma:fieldId="{5cf76f15-5ced-4ddc-b409-7134ff3c332f}" ma:taxonomyMulti="true" ma:sspId="5dc8aeb3-b9ff-4cb8-9445-a69d8f256b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314C71-6894-4F7C-9E2D-AD6D627193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D93567-AC7F-49D6-B475-4EAAAB581F14}">
  <ds:schemaRefs>
    <ds:schemaRef ds:uri="http://schemas.microsoft.com/office/2006/metadata/properties"/>
    <ds:schemaRef ds:uri="http://schemas.microsoft.com/office/infopath/2007/PartnerControls"/>
    <ds:schemaRef ds:uri="8fa2b46d-e0e5-4105-8197-5a0c810b9da7"/>
    <ds:schemaRef ds:uri="7ed14601-a767-49df-87ac-319a5ad53ef2"/>
  </ds:schemaRefs>
</ds:datastoreItem>
</file>

<file path=customXml/itemProps3.xml><?xml version="1.0" encoding="utf-8"?>
<ds:datastoreItem xmlns:ds="http://schemas.openxmlformats.org/officeDocument/2006/customXml" ds:itemID="{E90CB3F6-F2CE-4CF1-BA6C-7BF13865BA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d14601-a767-49df-87ac-319a5ad53ef2"/>
    <ds:schemaRef ds:uri="8fa2b46d-e0e5-4105-8197-5a0c810b9d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12</vt:i4>
      </vt:variant>
      <vt:variant>
        <vt:lpstr>Įvardytieji diapazonai</vt:lpstr>
      </vt:variant>
      <vt:variant>
        <vt:i4>8</vt:i4>
      </vt:variant>
    </vt:vector>
  </HeadingPairs>
  <TitlesOfParts>
    <vt:vector size="20" baseType="lpstr">
      <vt:lpstr>Suvestinė</vt:lpstr>
      <vt:lpstr>Darbuotojai</vt:lpstr>
      <vt:lpstr>1</vt:lpstr>
      <vt:lpstr>2</vt:lpstr>
      <vt:lpstr>3</vt:lpstr>
      <vt:lpstr>4</vt:lpstr>
      <vt:lpstr>5</vt:lpstr>
      <vt:lpstr>6</vt:lpstr>
      <vt:lpstr>7</vt:lpstr>
      <vt:lpstr>8</vt:lpstr>
      <vt:lpstr>Dienpinigiai ir apgyvendinimas</vt:lpstr>
      <vt:lpstr>Duomenys</vt:lpstr>
      <vt:lpstr>Pareiškėjas</vt:lpstr>
      <vt:lpstr>Parneris2</vt:lpstr>
      <vt:lpstr>Partneris</vt:lpstr>
      <vt:lpstr>Partneris3</vt:lpstr>
      <vt:lpstr>Partneris4</vt:lpstr>
      <vt:lpstr>Partneris5</vt:lpstr>
      <vt:lpstr>Partneris6</vt:lpstr>
      <vt:lpstr>Partneris7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Šeštokiene</dc:creator>
  <cp:lastModifiedBy>Asta Šivickienė</cp:lastModifiedBy>
  <dcterms:created xsi:type="dcterms:W3CDTF">2023-04-08T12:17:01Z</dcterms:created>
  <dcterms:modified xsi:type="dcterms:W3CDTF">2026-09-22T08:20:48Z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0x010100D9A7F16E3557754597ADF6E4F37FD247</vt:lpwstr>
  </property>
  <property fmtid="{D5CDD505-2E9C-101B-9397-08002B2CF9AE}" pid="3" name="MediaServiceImageTags">
    <vt:lpwstr/>
  </property>
</Properties>
</file>