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agentura.sharepoint.com/sites/Intranetas/Fail serveris/Investicijų valdymo departamentas/MIPS/2021-2027/Vertinimas/VO informacija/Invest MTEP (02-118-K)/Išteklių lentelės/"/>
    </mc:Choice>
  </mc:AlternateContent>
  <xr:revisionPtr revIDLastSave="4083" documentId="13_ncr:1_{BB4E1DF1-6958-4E83-85F3-0734A2F2F182}" xr6:coauthVersionLast="47" xr6:coauthVersionMax="47" xr10:uidLastSave="{CE708E74-2849-4C50-A431-35A518DABF31}"/>
  <workbookProtection workbookAlgorithmName="SHA-512" workbookHashValue="CfW8ugUaxZwYmV3X3iFL2QI7ObJHNrlQeRr+RMaiH0woUq1UuAFOg3eU1Qg1bGaPZMO06ZwMmAVQxjUzWQs+4w==" workbookSaltValue="dXbpObOF4Lpp81V4ffPS3w==" workbookSpinCount="100000" lockStructure="1"/>
  <bookViews>
    <workbookView xWindow="-28920" yWindow="-3705" windowWidth="29040" windowHeight="15720" activeTab="2" xr2:uid="{4ACF7528-3C99-4C10-8D50-936D2F7F1540}"/>
  </bookViews>
  <sheets>
    <sheet name="Suvestinė" sheetId="1" r:id="rId1"/>
    <sheet name="Darbuotojai ir paslaugos" sheetId="13" r:id="rId2"/>
    <sheet name="Užduotys" sheetId="15" r:id="rId3"/>
    <sheet name="Vykdymo planas" sheetId="14" r:id="rId4"/>
    <sheet name="1" sheetId="2" r:id="rId5"/>
    <sheet name="2" sheetId="3" r:id="rId6"/>
    <sheet name="3" sheetId="4" r:id="rId7"/>
    <sheet name="4" sheetId="5" r:id="rId8"/>
    <sheet name="5" sheetId="6" r:id="rId9"/>
    <sheet name="6" sheetId="7" r:id="rId10"/>
    <sheet name="TPL" sheetId="16" r:id="rId11"/>
  </sheets>
  <definedNames>
    <definedName name="Pareiškėjas">'Darbuotojai ir paslaugos'!$C$6:$C$25</definedName>
    <definedName name="Partneris1">'Darbuotojai ir paslaugos'!$C$26:$C$45</definedName>
    <definedName name="_xlnm.Print_Area" localSheetId="0">Suvestinė!$A$1:$G$47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7" l="1"/>
  <c r="E10" i="7"/>
  <c r="E11" i="7"/>
  <c r="E12" i="7"/>
  <c r="E13" i="7"/>
  <c r="E14" i="7"/>
  <c r="E15" i="7"/>
  <c r="E16" i="7"/>
  <c r="E17" i="7"/>
  <c r="E18" i="7"/>
  <c r="E19" i="7"/>
  <c r="E20" i="7"/>
  <c r="E21" i="7"/>
  <c r="E22" i="7"/>
  <c r="E23" i="7"/>
  <c r="E24" i="7"/>
  <c r="E25" i="7"/>
  <c r="E26" i="7"/>
  <c r="E27" i="7"/>
  <c r="E8" i="7"/>
  <c r="E9" i="6"/>
  <c r="E10" i="6"/>
  <c r="E11" i="6"/>
  <c r="E12" i="6"/>
  <c r="E13" i="6"/>
  <c r="E14" i="6"/>
  <c r="E15" i="6"/>
  <c r="E16" i="6"/>
  <c r="E17" i="6"/>
  <c r="E18" i="6"/>
  <c r="E19" i="6"/>
  <c r="E20" i="6"/>
  <c r="E21" i="6"/>
  <c r="E22" i="6"/>
  <c r="E23" i="6"/>
  <c r="E24" i="6"/>
  <c r="E25" i="6"/>
  <c r="E26" i="6"/>
  <c r="E27" i="6"/>
  <c r="E8" i="6"/>
  <c r="E9" i="5"/>
  <c r="E10" i="5"/>
  <c r="E11" i="5"/>
  <c r="E12" i="5"/>
  <c r="E13" i="5"/>
  <c r="E14" i="5"/>
  <c r="E15" i="5"/>
  <c r="E16" i="5"/>
  <c r="E17" i="5"/>
  <c r="E18" i="5"/>
  <c r="E19" i="5"/>
  <c r="E20" i="5"/>
  <c r="E21" i="5"/>
  <c r="E22" i="5"/>
  <c r="E23" i="5"/>
  <c r="E24" i="5"/>
  <c r="E25" i="5"/>
  <c r="E26" i="5"/>
  <c r="E27" i="5"/>
  <c r="E8" i="5"/>
  <c r="E9" i="4"/>
  <c r="E10" i="4"/>
  <c r="E11" i="4"/>
  <c r="E12" i="4"/>
  <c r="E13" i="4"/>
  <c r="E14" i="4"/>
  <c r="E15" i="4"/>
  <c r="E16" i="4"/>
  <c r="E17" i="4"/>
  <c r="E18" i="4"/>
  <c r="E19" i="4"/>
  <c r="E20" i="4"/>
  <c r="E21" i="4"/>
  <c r="E22" i="4"/>
  <c r="E23" i="4"/>
  <c r="E24" i="4"/>
  <c r="E25" i="4"/>
  <c r="E26" i="4"/>
  <c r="E27" i="4"/>
  <c r="E8" i="4"/>
  <c r="E9" i="3"/>
  <c r="E10" i="3"/>
  <c r="E11" i="3"/>
  <c r="E12" i="3"/>
  <c r="E13" i="3"/>
  <c r="E14" i="3"/>
  <c r="E15" i="3"/>
  <c r="E16" i="3"/>
  <c r="E17" i="3"/>
  <c r="E18" i="3"/>
  <c r="E19" i="3"/>
  <c r="E20" i="3"/>
  <c r="E21" i="3"/>
  <c r="E22" i="3"/>
  <c r="E23" i="3"/>
  <c r="E24" i="3"/>
  <c r="E25" i="3"/>
  <c r="E26" i="3"/>
  <c r="E27" i="3"/>
  <c r="E8" i="3"/>
  <c r="C8" i="3"/>
  <c r="D2" i="7"/>
  <c r="D2" i="6"/>
  <c r="D2" i="4"/>
  <c r="D2" i="3"/>
  <c r="D152" i="7"/>
  <c r="F149" i="7"/>
  <c r="G149" i="7" s="1"/>
  <c r="H149" i="7" s="1"/>
  <c r="F148" i="7"/>
  <c r="G148" i="7" s="1"/>
  <c r="H148" i="7" s="1"/>
  <c r="H147" i="7"/>
  <c r="G147" i="7"/>
  <c r="F147" i="7"/>
  <c r="G146" i="7"/>
  <c r="H146" i="7" s="1"/>
  <c r="F146" i="7"/>
  <c r="F145" i="7"/>
  <c r="G145" i="7" s="1"/>
  <c r="G143" i="7"/>
  <c r="H143" i="7" s="1"/>
  <c r="F143" i="7"/>
  <c r="F142" i="7"/>
  <c r="G142" i="7" s="1"/>
  <c r="H142" i="7" s="1"/>
  <c r="H141" i="7"/>
  <c r="G141" i="7"/>
  <c r="F141" i="7"/>
  <c r="H140" i="7"/>
  <c r="G140" i="7"/>
  <c r="F140" i="7"/>
  <c r="G139" i="7"/>
  <c r="H139" i="7" s="1"/>
  <c r="F139" i="7"/>
  <c r="F138" i="7"/>
  <c r="G138" i="7" s="1"/>
  <c r="H138" i="7" s="1"/>
  <c r="F137" i="7"/>
  <c r="G137" i="7" s="1"/>
  <c r="H137" i="7" s="1"/>
  <c r="H136" i="7"/>
  <c r="G136" i="7"/>
  <c r="F136" i="7"/>
  <c r="F135" i="7"/>
  <c r="G135" i="7" s="1"/>
  <c r="H135" i="7" s="1"/>
  <c r="F134" i="7"/>
  <c r="G134" i="7" s="1"/>
  <c r="G132" i="7"/>
  <c r="H132" i="7" s="1"/>
  <c r="H131" i="7"/>
  <c r="G131" i="7"/>
  <c r="G130" i="7"/>
  <c r="H130" i="7" s="1"/>
  <c r="H129" i="7"/>
  <c r="G129" i="7"/>
  <c r="G128" i="7"/>
  <c r="H128" i="7" s="1"/>
  <c r="H127" i="7"/>
  <c r="G127" i="7"/>
  <c r="G126" i="7"/>
  <c r="H126" i="7" s="1"/>
  <c r="H125" i="7"/>
  <c r="G125" i="7"/>
  <c r="G124" i="7"/>
  <c r="H124" i="7" s="1"/>
  <c r="H123" i="7"/>
  <c r="G123" i="7"/>
  <c r="G122" i="7"/>
  <c r="H122" i="7" s="1"/>
  <c r="H121" i="7"/>
  <c r="G121" i="7"/>
  <c r="G120" i="7"/>
  <c r="H120" i="7" s="1"/>
  <c r="H119" i="7"/>
  <c r="G119" i="7"/>
  <c r="G118" i="7"/>
  <c r="H118" i="7" s="1"/>
  <c r="H117" i="7"/>
  <c r="G117" i="7"/>
  <c r="G116" i="7"/>
  <c r="H116" i="7" s="1"/>
  <c r="H115" i="7"/>
  <c r="G115" i="7"/>
  <c r="G114" i="7"/>
  <c r="H114" i="7" s="1"/>
  <c r="H113" i="7"/>
  <c r="G113" i="7"/>
  <c r="G112" i="7"/>
  <c r="H112" i="7" s="1"/>
  <c r="H111" i="7"/>
  <c r="G111" i="7"/>
  <c r="G110" i="7"/>
  <c r="H110" i="7" s="1"/>
  <c r="H109" i="7"/>
  <c r="G109" i="7"/>
  <c r="G108" i="7"/>
  <c r="H108" i="7" s="1"/>
  <c r="G106" i="7"/>
  <c r="H106" i="7" s="1"/>
  <c r="H105" i="7"/>
  <c r="G105" i="7"/>
  <c r="G104" i="7"/>
  <c r="H104" i="7" s="1"/>
  <c r="H103" i="7"/>
  <c r="G103" i="7"/>
  <c r="G102" i="7"/>
  <c r="H102" i="7" s="1"/>
  <c r="H101" i="7"/>
  <c r="G101" i="7"/>
  <c r="G100" i="7"/>
  <c r="H100" i="7" s="1"/>
  <c r="H99" i="7"/>
  <c r="G99" i="7"/>
  <c r="G98" i="7"/>
  <c r="G96" i="7" s="1"/>
  <c r="H97" i="7"/>
  <c r="G97" i="7"/>
  <c r="H95" i="7"/>
  <c r="G95" i="7"/>
  <c r="G94" i="7"/>
  <c r="H94" i="7" s="1"/>
  <c r="H93" i="7"/>
  <c r="G93" i="7"/>
  <c r="G92" i="7"/>
  <c r="H92" i="7" s="1"/>
  <c r="H91" i="7"/>
  <c r="G91" i="7"/>
  <c r="G90" i="7"/>
  <c r="H90" i="7" s="1"/>
  <c r="H89" i="7"/>
  <c r="G89" i="7"/>
  <c r="G88" i="7"/>
  <c r="H88" i="7" s="1"/>
  <c r="H87" i="7"/>
  <c r="G87" i="7"/>
  <c r="G86" i="7"/>
  <c r="H86" i="7" s="1"/>
  <c r="H85" i="7" s="1"/>
  <c r="O84" i="7"/>
  <c r="R84" i="7" s="1"/>
  <c r="F84" i="7" s="1"/>
  <c r="G84" i="7" s="1"/>
  <c r="H84" i="7" s="1"/>
  <c r="R83" i="7"/>
  <c r="F83" i="7" s="1"/>
  <c r="G83" i="7" s="1"/>
  <c r="H83" i="7" s="1"/>
  <c r="O83" i="7"/>
  <c r="R82" i="7"/>
  <c r="F82" i="7" s="1"/>
  <c r="G82" i="7" s="1"/>
  <c r="H82" i="7" s="1"/>
  <c r="O82" i="7"/>
  <c r="O81" i="7"/>
  <c r="R81" i="7" s="1"/>
  <c r="F81" i="7" s="1"/>
  <c r="G81" i="7" s="1"/>
  <c r="H81" i="7" s="1"/>
  <c r="O80" i="7"/>
  <c r="R80" i="7" s="1"/>
  <c r="F80" i="7" s="1"/>
  <c r="G80" i="7" s="1"/>
  <c r="H80" i="7" s="1"/>
  <c r="O79" i="7"/>
  <c r="R79" i="7" s="1"/>
  <c r="F79" i="7" s="1"/>
  <c r="G79" i="7" s="1"/>
  <c r="H79" i="7" s="1"/>
  <c r="R78" i="7"/>
  <c r="O78" i="7"/>
  <c r="F78" i="7"/>
  <c r="G78" i="7" s="1"/>
  <c r="H78" i="7" s="1"/>
  <c r="R77" i="7"/>
  <c r="F77" i="7" s="1"/>
  <c r="G77" i="7" s="1"/>
  <c r="H77" i="7" s="1"/>
  <c r="O77" i="7"/>
  <c r="O76" i="7"/>
  <c r="R76" i="7" s="1"/>
  <c r="F76" i="7" s="1"/>
  <c r="G76" i="7" s="1"/>
  <c r="H76" i="7" s="1"/>
  <c r="R75" i="7"/>
  <c r="F75" i="7" s="1"/>
  <c r="G75" i="7" s="1"/>
  <c r="H75" i="7" s="1"/>
  <c r="O75" i="7"/>
  <c r="R74" i="7"/>
  <c r="F74" i="7" s="1"/>
  <c r="G74" i="7" s="1"/>
  <c r="H74" i="7" s="1"/>
  <c r="O74" i="7"/>
  <c r="O73" i="7"/>
  <c r="R73" i="7" s="1"/>
  <c r="F73" i="7" s="1"/>
  <c r="G73" i="7" s="1"/>
  <c r="H73" i="7" s="1"/>
  <c r="O72" i="7"/>
  <c r="R72" i="7" s="1"/>
  <c r="F72" i="7" s="1"/>
  <c r="G72" i="7" s="1"/>
  <c r="H72" i="7" s="1"/>
  <c r="O71" i="7"/>
  <c r="R71" i="7" s="1"/>
  <c r="F71" i="7" s="1"/>
  <c r="G71" i="7" s="1"/>
  <c r="H71" i="7" s="1"/>
  <c r="R70" i="7"/>
  <c r="O70" i="7"/>
  <c r="F70" i="7"/>
  <c r="G70" i="7" s="1"/>
  <c r="H70" i="7" s="1"/>
  <c r="R69" i="7"/>
  <c r="F69" i="7" s="1"/>
  <c r="G69" i="7" s="1"/>
  <c r="H69" i="7" s="1"/>
  <c r="O69" i="7"/>
  <c r="O68" i="7"/>
  <c r="R68" i="7" s="1"/>
  <c r="F68" i="7" s="1"/>
  <c r="G68" i="7" s="1"/>
  <c r="H68" i="7" s="1"/>
  <c r="R67" i="7"/>
  <c r="F67" i="7" s="1"/>
  <c r="G67" i="7" s="1"/>
  <c r="H67" i="7" s="1"/>
  <c r="O67" i="7"/>
  <c r="R66" i="7"/>
  <c r="F66" i="7" s="1"/>
  <c r="G66" i="7" s="1"/>
  <c r="H66" i="7" s="1"/>
  <c r="O66" i="7"/>
  <c r="O65" i="7"/>
  <c r="R65" i="7" s="1"/>
  <c r="F65" i="7" s="1"/>
  <c r="G65" i="7" s="1"/>
  <c r="H63" i="7"/>
  <c r="G63" i="7"/>
  <c r="G62" i="7"/>
  <c r="H62" i="7" s="1"/>
  <c r="H61" i="7"/>
  <c r="G61" i="7"/>
  <c r="G60" i="7"/>
  <c r="H60" i="7" s="1"/>
  <c r="G58" i="7"/>
  <c r="H58" i="7" s="1"/>
  <c r="E58" i="7"/>
  <c r="E59" i="7" s="1"/>
  <c r="G59" i="7" s="1"/>
  <c r="H56" i="7"/>
  <c r="G56" i="7"/>
  <c r="G55" i="7"/>
  <c r="H55" i="7" s="1"/>
  <c r="H54" i="7"/>
  <c r="G54" i="7"/>
  <c r="G53" i="7"/>
  <c r="H53" i="7" s="1"/>
  <c r="G51" i="7"/>
  <c r="H51" i="7" s="1"/>
  <c r="E51" i="7"/>
  <c r="E52" i="7" s="1"/>
  <c r="G52" i="7" s="1"/>
  <c r="H49" i="7"/>
  <c r="G49" i="7"/>
  <c r="G48" i="7"/>
  <c r="H48" i="7" s="1"/>
  <c r="H47" i="7"/>
  <c r="G47" i="7"/>
  <c r="G46" i="7"/>
  <c r="H46" i="7" s="1"/>
  <c r="G44" i="7"/>
  <c r="H44" i="7" s="1"/>
  <c r="E44" i="7"/>
  <c r="E45" i="7" s="1"/>
  <c r="G45" i="7" s="1"/>
  <c r="H42" i="7"/>
  <c r="G42" i="7"/>
  <c r="G41" i="7"/>
  <c r="H41" i="7" s="1"/>
  <c r="H40" i="7"/>
  <c r="G40" i="7"/>
  <c r="G39" i="7"/>
  <c r="H39" i="7" s="1"/>
  <c r="G37" i="7"/>
  <c r="H37" i="7" s="1"/>
  <c r="E37" i="7"/>
  <c r="E38" i="7" s="1"/>
  <c r="G38" i="7" s="1"/>
  <c r="H35" i="7"/>
  <c r="G35" i="7"/>
  <c r="G34" i="7"/>
  <c r="H34" i="7" s="1"/>
  <c r="H33" i="7"/>
  <c r="G33" i="7"/>
  <c r="G32" i="7"/>
  <c r="H32" i="7" s="1"/>
  <c r="G30" i="7"/>
  <c r="H30" i="7" s="1"/>
  <c r="E30" i="7"/>
  <c r="E31" i="7" s="1"/>
  <c r="G31" i="7" s="1"/>
  <c r="F27" i="7"/>
  <c r="C27" i="7"/>
  <c r="F26" i="7"/>
  <c r="C26" i="7"/>
  <c r="F25" i="7"/>
  <c r="C25" i="7"/>
  <c r="F24" i="7"/>
  <c r="C24" i="7"/>
  <c r="F23" i="7"/>
  <c r="C23" i="7"/>
  <c r="F22" i="7"/>
  <c r="C22" i="7"/>
  <c r="F21" i="7"/>
  <c r="C21" i="7"/>
  <c r="F20" i="7"/>
  <c r="C20" i="7"/>
  <c r="F19" i="7"/>
  <c r="C19" i="7"/>
  <c r="F18" i="7"/>
  <c r="C18" i="7"/>
  <c r="F17" i="7"/>
  <c r="C17" i="7"/>
  <c r="F16" i="7"/>
  <c r="C16" i="7"/>
  <c r="F15" i="7"/>
  <c r="C15" i="7"/>
  <c r="F14" i="7"/>
  <c r="C14" i="7"/>
  <c r="F13" i="7"/>
  <c r="C13" i="7"/>
  <c r="F12" i="7"/>
  <c r="C12" i="7"/>
  <c r="F11" i="7"/>
  <c r="C11" i="7"/>
  <c r="F10" i="7"/>
  <c r="C10" i="7"/>
  <c r="F9" i="7"/>
  <c r="C9" i="7"/>
  <c r="F8" i="7"/>
  <c r="C8" i="7"/>
  <c r="D152" i="6"/>
  <c r="F149" i="6"/>
  <c r="G149" i="6" s="1"/>
  <c r="H149" i="6" s="1"/>
  <c r="F148" i="6"/>
  <c r="G148" i="6" s="1"/>
  <c r="H148" i="6" s="1"/>
  <c r="F147" i="6"/>
  <c r="G147" i="6" s="1"/>
  <c r="G146" i="6"/>
  <c r="H146" i="6" s="1"/>
  <c r="F146" i="6"/>
  <c r="G145" i="6"/>
  <c r="H145" i="6" s="1"/>
  <c r="F145" i="6"/>
  <c r="G143" i="6"/>
  <c r="H143" i="6" s="1"/>
  <c r="F143" i="6"/>
  <c r="G142" i="6"/>
  <c r="H142" i="6" s="1"/>
  <c r="F142" i="6"/>
  <c r="G141" i="6"/>
  <c r="H141" i="6" s="1"/>
  <c r="F141" i="6"/>
  <c r="H140" i="6"/>
  <c r="G140" i="6"/>
  <c r="F140" i="6"/>
  <c r="F139" i="6"/>
  <c r="G139" i="6" s="1"/>
  <c r="H139" i="6" s="1"/>
  <c r="F138" i="6"/>
  <c r="G138" i="6" s="1"/>
  <c r="H138" i="6" s="1"/>
  <c r="F137" i="6"/>
  <c r="G137" i="6" s="1"/>
  <c r="H137" i="6" s="1"/>
  <c r="F136" i="6"/>
  <c r="G136" i="6" s="1"/>
  <c r="G135" i="6"/>
  <c r="H135" i="6" s="1"/>
  <c r="F135" i="6"/>
  <c r="G134" i="6"/>
  <c r="H134" i="6" s="1"/>
  <c r="F134" i="6"/>
  <c r="G132" i="6"/>
  <c r="H132" i="6" s="1"/>
  <c r="G131" i="6"/>
  <c r="H131" i="6" s="1"/>
  <c r="H130" i="6"/>
  <c r="G130" i="6"/>
  <c r="G129" i="6"/>
  <c r="H129" i="6" s="1"/>
  <c r="G128" i="6"/>
  <c r="H128" i="6" s="1"/>
  <c r="G127" i="6"/>
  <c r="H127" i="6" s="1"/>
  <c r="H126" i="6"/>
  <c r="G126" i="6"/>
  <c r="G125" i="6"/>
  <c r="H125" i="6" s="1"/>
  <c r="G124" i="6"/>
  <c r="H124" i="6" s="1"/>
  <c r="G123" i="6"/>
  <c r="H123" i="6" s="1"/>
  <c r="H122" i="6"/>
  <c r="G122" i="6"/>
  <c r="G121" i="6"/>
  <c r="H121" i="6" s="1"/>
  <c r="G120" i="6"/>
  <c r="H120" i="6" s="1"/>
  <c r="G119" i="6"/>
  <c r="H119" i="6" s="1"/>
  <c r="H118" i="6"/>
  <c r="G118" i="6"/>
  <c r="G117" i="6"/>
  <c r="H117" i="6" s="1"/>
  <c r="G116" i="6"/>
  <c r="H116" i="6" s="1"/>
  <c r="G115" i="6"/>
  <c r="H115" i="6" s="1"/>
  <c r="H114" i="6"/>
  <c r="G114" i="6"/>
  <c r="G113" i="6"/>
  <c r="H113" i="6" s="1"/>
  <c r="G112" i="6"/>
  <c r="H112" i="6" s="1"/>
  <c r="G111" i="6"/>
  <c r="H111" i="6" s="1"/>
  <c r="H110" i="6"/>
  <c r="G110" i="6"/>
  <c r="G109" i="6"/>
  <c r="H109" i="6" s="1"/>
  <c r="G108" i="6"/>
  <c r="H108" i="6" s="1"/>
  <c r="H106" i="6"/>
  <c r="G106" i="6"/>
  <c r="G105" i="6"/>
  <c r="H105" i="6" s="1"/>
  <c r="G104" i="6"/>
  <c r="H104" i="6" s="1"/>
  <c r="G103" i="6"/>
  <c r="H103" i="6" s="1"/>
  <c r="H102" i="6"/>
  <c r="G102" i="6"/>
  <c r="G101" i="6"/>
  <c r="H101" i="6" s="1"/>
  <c r="G100" i="6"/>
  <c r="H100" i="6" s="1"/>
  <c r="G99" i="6"/>
  <c r="H99" i="6" s="1"/>
  <c r="H98" i="6"/>
  <c r="G98" i="6"/>
  <c r="G97" i="6"/>
  <c r="G96" i="6" s="1"/>
  <c r="G95" i="6"/>
  <c r="H95" i="6" s="1"/>
  <c r="G94" i="6"/>
  <c r="H94" i="6" s="1"/>
  <c r="G93" i="6"/>
  <c r="H93" i="6" s="1"/>
  <c r="G92" i="6"/>
  <c r="H92" i="6" s="1"/>
  <c r="G91" i="6"/>
  <c r="H91" i="6" s="1"/>
  <c r="G90" i="6"/>
  <c r="H90" i="6" s="1"/>
  <c r="G89" i="6"/>
  <c r="H89" i="6" s="1"/>
  <c r="G88" i="6"/>
  <c r="H88" i="6" s="1"/>
  <c r="G87" i="6"/>
  <c r="H87" i="6" s="1"/>
  <c r="G86" i="6"/>
  <c r="H86" i="6" s="1"/>
  <c r="G85" i="6"/>
  <c r="O84" i="6"/>
  <c r="R84" i="6" s="1"/>
  <c r="F84" i="6" s="1"/>
  <c r="G84" i="6" s="1"/>
  <c r="H84" i="6" s="1"/>
  <c r="O83" i="6"/>
  <c r="R83" i="6" s="1"/>
  <c r="F83" i="6" s="1"/>
  <c r="G83" i="6" s="1"/>
  <c r="H83" i="6" s="1"/>
  <c r="O82" i="6"/>
  <c r="R82" i="6" s="1"/>
  <c r="F82" i="6" s="1"/>
  <c r="G82" i="6" s="1"/>
  <c r="H82" i="6" s="1"/>
  <c r="R81" i="6"/>
  <c r="F81" i="6" s="1"/>
  <c r="G81" i="6" s="1"/>
  <c r="H81" i="6" s="1"/>
  <c r="O81" i="6"/>
  <c r="O80" i="6"/>
  <c r="R80" i="6" s="1"/>
  <c r="F80" i="6" s="1"/>
  <c r="G80" i="6" s="1"/>
  <c r="H80" i="6" s="1"/>
  <c r="R79" i="6"/>
  <c r="F79" i="6" s="1"/>
  <c r="G79" i="6" s="1"/>
  <c r="H79" i="6" s="1"/>
  <c r="O79" i="6"/>
  <c r="O78" i="6"/>
  <c r="R78" i="6" s="1"/>
  <c r="F78" i="6" s="1"/>
  <c r="G78" i="6" s="1"/>
  <c r="H78" i="6" s="1"/>
  <c r="R77" i="6"/>
  <c r="O77" i="6"/>
  <c r="F77" i="6"/>
  <c r="G77" i="6" s="1"/>
  <c r="H77" i="6" s="1"/>
  <c r="O76" i="6"/>
  <c r="R76" i="6" s="1"/>
  <c r="F76" i="6" s="1"/>
  <c r="G76" i="6" s="1"/>
  <c r="H76" i="6" s="1"/>
  <c r="O75" i="6"/>
  <c r="R75" i="6" s="1"/>
  <c r="F75" i="6" s="1"/>
  <c r="G75" i="6" s="1"/>
  <c r="H75" i="6" s="1"/>
  <c r="O74" i="6"/>
  <c r="R74" i="6" s="1"/>
  <c r="F74" i="6" s="1"/>
  <c r="G74" i="6" s="1"/>
  <c r="H74" i="6" s="1"/>
  <c r="R73" i="6"/>
  <c r="F73" i="6" s="1"/>
  <c r="G73" i="6" s="1"/>
  <c r="H73" i="6" s="1"/>
  <c r="O73" i="6"/>
  <c r="O72" i="6"/>
  <c r="R72" i="6" s="1"/>
  <c r="F72" i="6" s="1"/>
  <c r="G72" i="6" s="1"/>
  <c r="H72" i="6" s="1"/>
  <c r="R71" i="6"/>
  <c r="F71" i="6" s="1"/>
  <c r="G71" i="6" s="1"/>
  <c r="H71" i="6" s="1"/>
  <c r="O71" i="6"/>
  <c r="O70" i="6"/>
  <c r="R70" i="6" s="1"/>
  <c r="F70" i="6" s="1"/>
  <c r="G70" i="6" s="1"/>
  <c r="H70" i="6" s="1"/>
  <c r="R69" i="6"/>
  <c r="O69" i="6"/>
  <c r="F69" i="6"/>
  <c r="G69" i="6" s="1"/>
  <c r="H69" i="6" s="1"/>
  <c r="O68" i="6"/>
  <c r="R68" i="6" s="1"/>
  <c r="F68" i="6" s="1"/>
  <c r="G68" i="6" s="1"/>
  <c r="H68" i="6" s="1"/>
  <c r="O67" i="6"/>
  <c r="R67" i="6" s="1"/>
  <c r="F67" i="6" s="1"/>
  <c r="G67" i="6" s="1"/>
  <c r="H67" i="6" s="1"/>
  <c r="O66" i="6"/>
  <c r="R66" i="6" s="1"/>
  <c r="F66" i="6" s="1"/>
  <c r="G66" i="6" s="1"/>
  <c r="H66" i="6" s="1"/>
  <c r="R65" i="6"/>
  <c r="F65" i="6" s="1"/>
  <c r="G65" i="6" s="1"/>
  <c r="O65" i="6"/>
  <c r="G63" i="6"/>
  <c r="H63" i="6" s="1"/>
  <c r="G62" i="6"/>
  <c r="H62" i="6" s="1"/>
  <c r="G61" i="6"/>
  <c r="H61" i="6" s="1"/>
  <c r="G60" i="6"/>
  <c r="H60" i="6" s="1"/>
  <c r="E58" i="6"/>
  <c r="E59" i="6" s="1"/>
  <c r="G59" i="6" s="1"/>
  <c r="H59" i="6" s="1"/>
  <c r="G56" i="6"/>
  <c r="H56" i="6" s="1"/>
  <c r="G55" i="6"/>
  <c r="H55" i="6" s="1"/>
  <c r="G54" i="6"/>
  <c r="H54" i="6" s="1"/>
  <c r="G53" i="6"/>
  <c r="H53" i="6" s="1"/>
  <c r="E51" i="6"/>
  <c r="E52" i="6" s="1"/>
  <c r="G52" i="6" s="1"/>
  <c r="H52" i="6" s="1"/>
  <c r="G49" i="6"/>
  <c r="H49" i="6" s="1"/>
  <c r="G48" i="6"/>
  <c r="H48" i="6" s="1"/>
  <c r="G47" i="6"/>
  <c r="H47" i="6" s="1"/>
  <c r="G46" i="6"/>
  <c r="H46" i="6" s="1"/>
  <c r="E44" i="6"/>
  <c r="E45" i="6" s="1"/>
  <c r="G45" i="6" s="1"/>
  <c r="H45" i="6" s="1"/>
  <c r="G42" i="6"/>
  <c r="H42" i="6" s="1"/>
  <c r="G41" i="6"/>
  <c r="H41" i="6" s="1"/>
  <c r="G40" i="6"/>
  <c r="H40" i="6" s="1"/>
  <c r="G39" i="6"/>
  <c r="H39" i="6" s="1"/>
  <c r="E37" i="6"/>
  <c r="E38" i="6" s="1"/>
  <c r="G38" i="6" s="1"/>
  <c r="H38" i="6" s="1"/>
  <c r="G35" i="6"/>
  <c r="H35" i="6" s="1"/>
  <c r="G34" i="6"/>
  <c r="H34" i="6" s="1"/>
  <c r="G33" i="6"/>
  <c r="H33" i="6" s="1"/>
  <c r="G32" i="6"/>
  <c r="H32" i="6" s="1"/>
  <c r="E30" i="6"/>
  <c r="E31" i="6" s="1"/>
  <c r="G31" i="6" s="1"/>
  <c r="H31" i="6" s="1"/>
  <c r="F27" i="6"/>
  <c r="C27" i="6"/>
  <c r="F26" i="6"/>
  <c r="C26" i="6"/>
  <c r="F25" i="6"/>
  <c r="C25" i="6"/>
  <c r="F24" i="6"/>
  <c r="C24" i="6"/>
  <c r="F23" i="6"/>
  <c r="C23" i="6"/>
  <c r="F22" i="6"/>
  <c r="C22" i="6"/>
  <c r="F21" i="6"/>
  <c r="C21" i="6"/>
  <c r="F20" i="6"/>
  <c r="C20" i="6"/>
  <c r="F19" i="6"/>
  <c r="C19" i="6"/>
  <c r="F18" i="6"/>
  <c r="C18" i="6"/>
  <c r="F17" i="6"/>
  <c r="C17" i="6"/>
  <c r="F16" i="6"/>
  <c r="C16" i="6"/>
  <c r="F15" i="6"/>
  <c r="C15" i="6"/>
  <c r="F14" i="6"/>
  <c r="C14" i="6"/>
  <c r="F13" i="6"/>
  <c r="C13" i="6"/>
  <c r="F12" i="6"/>
  <c r="C12" i="6"/>
  <c r="F11" i="6"/>
  <c r="C11" i="6"/>
  <c r="F10" i="6"/>
  <c r="C10" i="6"/>
  <c r="F9" i="6"/>
  <c r="C9" i="6"/>
  <c r="F8" i="6"/>
  <c r="C8" i="6"/>
  <c r="D152" i="5"/>
  <c r="F149" i="5"/>
  <c r="G149" i="5" s="1"/>
  <c r="H149" i="5" s="1"/>
  <c r="F148" i="5"/>
  <c r="G148" i="5" s="1"/>
  <c r="H148" i="5" s="1"/>
  <c r="F147" i="5"/>
  <c r="G147" i="5" s="1"/>
  <c r="H147" i="5" s="1"/>
  <c r="F146" i="5"/>
  <c r="G146" i="5" s="1"/>
  <c r="H146" i="5" s="1"/>
  <c r="F145" i="5"/>
  <c r="G145" i="5" s="1"/>
  <c r="F143" i="5"/>
  <c r="G143" i="5" s="1"/>
  <c r="H143" i="5" s="1"/>
  <c r="F142" i="5"/>
  <c r="G142" i="5" s="1"/>
  <c r="H142" i="5" s="1"/>
  <c r="G141" i="5"/>
  <c r="H141" i="5" s="1"/>
  <c r="F141" i="5"/>
  <c r="G140" i="5"/>
  <c r="H140" i="5" s="1"/>
  <c r="F140" i="5"/>
  <c r="G139" i="5"/>
  <c r="H139" i="5" s="1"/>
  <c r="F139" i="5"/>
  <c r="F138" i="5"/>
  <c r="G138" i="5" s="1"/>
  <c r="H138" i="5" s="1"/>
  <c r="F137" i="5"/>
  <c r="G137" i="5" s="1"/>
  <c r="H137" i="5" s="1"/>
  <c r="F136" i="5"/>
  <c r="G136" i="5" s="1"/>
  <c r="H136" i="5" s="1"/>
  <c r="F135" i="5"/>
  <c r="G135" i="5" s="1"/>
  <c r="H135" i="5" s="1"/>
  <c r="F134" i="5"/>
  <c r="G134" i="5" s="1"/>
  <c r="G132" i="5"/>
  <c r="H132" i="5" s="1"/>
  <c r="H131" i="5"/>
  <c r="G131" i="5"/>
  <c r="G130" i="5"/>
  <c r="H130" i="5" s="1"/>
  <c r="G129" i="5"/>
  <c r="H129" i="5" s="1"/>
  <c r="G128" i="5"/>
  <c r="H128" i="5" s="1"/>
  <c r="H127" i="5"/>
  <c r="G127" i="5"/>
  <c r="G126" i="5"/>
  <c r="H126" i="5" s="1"/>
  <c r="G125" i="5"/>
  <c r="H125" i="5" s="1"/>
  <c r="G124" i="5"/>
  <c r="H124" i="5" s="1"/>
  <c r="H123" i="5"/>
  <c r="G123" i="5"/>
  <c r="G122" i="5"/>
  <c r="H122" i="5" s="1"/>
  <c r="G121" i="5"/>
  <c r="H121" i="5" s="1"/>
  <c r="G120" i="5"/>
  <c r="H120" i="5" s="1"/>
  <c r="H119" i="5"/>
  <c r="G119" i="5"/>
  <c r="G118" i="5"/>
  <c r="H118" i="5" s="1"/>
  <c r="G117" i="5"/>
  <c r="H117" i="5" s="1"/>
  <c r="G116" i="5"/>
  <c r="H116" i="5" s="1"/>
  <c r="H115" i="5"/>
  <c r="G115" i="5"/>
  <c r="G114" i="5"/>
  <c r="H114" i="5" s="1"/>
  <c r="G113" i="5"/>
  <c r="H113" i="5" s="1"/>
  <c r="G112" i="5"/>
  <c r="H112" i="5" s="1"/>
  <c r="H111" i="5"/>
  <c r="G111" i="5"/>
  <c r="G110" i="5"/>
  <c r="H110" i="5" s="1"/>
  <c r="G109" i="5"/>
  <c r="G107" i="5" s="1"/>
  <c r="G108" i="5"/>
  <c r="H108" i="5" s="1"/>
  <c r="G106" i="5"/>
  <c r="H106" i="5" s="1"/>
  <c r="G105" i="5"/>
  <c r="H105" i="5" s="1"/>
  <c r="G104" i="5"/>
  <c r="H104" i="5" s="1"/>
  <c r="H103" i="5"/>
  <c r="G103" i="5"/>
  <c r="G102" i="5"/>
  <c r="H102" i="5" s="1"/>
  <c r="G101" i="5"/>
  <c r="H101" i="5" s="1"/>
  <c r="G100" i="5"/>
  <c r="H100" i="5" s="1"/>
  <c r="H99" i="5"/>
  <c r="G99" i="5"/>
  <c r="G98" i="5"/>
  <c r="H98" i="5" s="1"/>
  <c r="G97" i="5"/>
  <c r="G96" i="5" s="1"/>
  <c r="H95" i="5"/>
  <c r="G95" i="5"/>
  <c r="G94" i="5"/>
  <c r="H94" i="5" s="1"/>
  <c r="G93" i="5"/>
  <c r="H93" i="5" s="1"/>
  <c r="G92" i="5"/>
  <c r="H92" i="5" s="1"/>
  <c r="H91" i="5"/>
  <c r="G91" i="5"/>
  <c r="G90" i="5"/>
  <c r="H90" i="5" s="1"/>
  <c r="G89" i="5"/>
  <c r="H89" i="5" s="1"/>
  <c r="G88" i="5"/>
  <c r="H88" i="5" s="1"/>
  <c r="H87" i="5"/>
  <c r="G87" i="5"/>
  <c r="G86" i="5"/>
  <c r="H86" i="5" s="1"/>
  <c r="G85" i="5"/>
  <c r="O84" i="5"/>
  <c r="R84" i="5" s="1"/>
  <c r="F84" i="5" s="1"/>
  <c r="G84" i="5" s="1"/>
  <c r="H84" i="5" s="1"/>
  <c r="R83" i="5"/>
  <c r="F83" i="5" s="1"/>
  <c r="G83" i="5" s="1"/>
  <c r="H83" i="5" s="1"/>
  <c r="O83" i="5"/>
  <c r="R82" i="5"/>
  <c r="F82" i="5" s="1"/>
  <c r="G82" i="5" s="1"/>
  <c r="H82" i="5" s="1"/>
  <c r="O82" i="5"/>
  <c r="R81" i="5"/>
  <c r="F81" i="5" s="1"/>
  <c r="G81" i="5" s="1"/>
  <c r="H81" i="5" s="1"/>
  <c r="O81" i="5"/>
  <c r="O80" i="5"/>
  <c r="R80" i="5" s="1"/>
  <c r="F80" i="5" s="1"/>
  <c r="G80" i="5" s="1"/>
  <c r="H80" i="5" s="1"/>
  <c r="O79" i="5"/>
  <c r="R79" i="5" s="1"/>
  <c r="F79" i="5" s="1"/>
  <c r="G79" i="5" s="1"/>
  <c r="H79" i="5" s="1"/>
  <c r="O78" i="5"/>
  <c r="R78" i="5" s="1"/>
  <c r="F78" i="5" s="1"/>
  <c r="G78" i="5" s="1"/>
  <c r="H78" i="5" s="1"/>
  <c r="O77" i="5"/>
  <c r="R77" i="5" s="1"/>
  <c r="F77" i="5" s="1"/>
  <c r="G77" i="5" s="1"/>
  <c r="H77" i="5" s="1"/>
  <c r="O76" i="5"/>
  <c r="R76" i="5" s="1"/>
  <c r="F76" i="5" s="1"/>
  <c r="G76" i="5" s="1"/>
  <c r="H76" i="5" s="1"/>
  <c r="R75" i="5"/>
  <c r="F75" i="5" s="1"/>
  <c r="G75" i="5" s="1"/>
  <c r="H75" i="5" s="1"/>
  <c r="O75" i="5"/>
  <c r="R74" i="5"/>
  <c r="F74" i="5" s="1"/>
  <c r="G74" i="5" s="1"/>
  <c r="H74" i="5" s="1"/>
  <c r="O74" i="5"/>
  <c r="R73" i="5"/>
  <c r="F73" i="5" s="1"/>
  <c r="G73" i="5" s="1"/>
  <c r="H73" i="5" s="1"/>
  <c r="O73" i="5"/>
  <c r="O72" i="5"/>
  <c r="R72" i="5" s="1"/>
  <c r="F72" i="5" s="1"/>
  <c r="G72" i="5" s="1"/>
  <c r="H72" i="5" s="1"/>
  <c r="O71" i="5"/>
  <c r="R71" i="5" s="1"/>
  <c r="F71" i="5" s="1"/>
  <c r="G71" i="5" s="1"/>
  <c r="H71" i="5" s="1"/>
  <c r="O70" i="5"/>
  <c r="R70" i="5" s="1"/>
  <c r="F70" i="5" s="1"/>
  <c r="G70" i="5" s="1"/>
  <c r="H70" i="5" s="1"/>
  <c r="O69" i="5"/>
  <c r="R69" i="5" s="1"/>
  <c r="F69" i="5" s="1"/>
  <c r="G69" i="5" s="1"/>
  <c r="H69" i="5" s="1"/>
  <c r="O68" i="5"/>
  <c r="R68" i="5" s="1"/>
  <c r="F68" i="5" s="1"/>
  <c r="G68" i="5" s="1"/>
  <c r="H68" i="5" s="1"/>
  <c r="R67" i="5"/>
  <c r="F67" i="5" s="1"/>
  <c r="G67" i="5" s="1"/>
  <c r="H67" i="5" s="1"/>
  <c r="O67" i="5"/>
  <c r="R66" i="5"/>
  <c r="F66" i="5" s="1"/>
  <c r="G66" i="5" s="1"/>
  <c r="H66" i="5" s="1"/>
  <c r="O66" i="5"/>
  <c r="R65" i="5"/>
  <c r="F65" i="5" s="1"/>
  <c r="G65" i="5" s="1"/>
  <c r="O65" i="5"/>
  <c r="G63" i="5"/>
  <c r="H63" i="5" s="1"/>
  <c r="G62" i="5"/>
  <c r="H62" i="5" s="1"/>
  <c r="H61" i="5"/>
  <c r="G61" i="5"/>
  <c r="G60" i="5"/>
  <c r="H60" i="5" s="1"/>
  <c r="G58" i="5"/>
  <c r="H58" i="5" s="1"/>
  <c r="E58" i="5"/>
  <c r="E59" i="5" s="1"/>
  <c r="G59" i="5" s="1"/>
  <c r="H59" i="5" s="1"/>
  <c r="G56" i="5"/>
  <c r="H56" i="5" s="1"/>
  <c r="G55" i="5"/>
  <c r="H55" i="5" s="1"/>
  <c r="H54" i="5"/>
  <c r="G54" i="5"/>
  <c r="G53" i="5"/>
  <c r="H53" i="5" s="1"/>
  <c r="G51" i="5"/>
  <c r="H51" i="5" s="1"/>
  <c r="E51" i="5"/>
  <c r="E52" i="5" s="1"/>
  <c r="G52" i="5" s="1"/>
  <c r="G49" i="5"/>
  <c r="H49" i="5" s="1"/>
  <c r="G48" i="5"/>
  <c r="H48" i="5" s="1"/>
  <c r="H47" i="5"/>
  <c r="G47" i="5"/>
  <c r="G46" i="5"/>
  <c r="H46" i="5" s="1"/>
  <c r="G44" i="5"/>
  <c r="H44" i="5" s="1"/>
  <c r="E44" i="5"/>
  <c r="E45" i="5" s="1"/>
  <c r="G45" i="5" s="1"/>
  <c r="G42" i="5"/>
  <c r="H42" i="5" s="1"/>
  <c r="G41" i="5"/>
  <c r="H41" i="5" s="1"/>
  <c r="H40" i="5"/>
  <c r="G40" i="5"/>
  <c r="G39" i="5"/>
  <c r="H39" i="5" s="1"/>
  <c r="G37" i="5"/>
  <c r="H37" i="5" s="1"/>
  <c r="E37" i="5"/>
  <c r="E38" i="5" s="1"/>
  <c r="G38" i="5" s="1"/>
  <c r="H38" i="5" s="1"/>
  <c r="G35" i="5"/>
  <c r="H35" i="5" s="1"/>
  <c r="G34" i="5"/>
  <c r="H34" i="5" s="1"/>
  <c r="H33" i="5"/>
  <c r="G33" i="5"/>
  <c r="G32" i="5"/>
  <c r="H32" i="5" s="1"/>
  <c r="G30" i="5"/>
  <c r="H30" i="5" s="1"/>
  <c r="E30" i="5"/>
  <c r="E31" i="5" s="1"/>
  <c r="G31" i="5" s="1"/>
  <c r="H31" i="5" s="1"/>
  <c r="F27" i="5"/>
  <c r="C27" i="5"/>
  <c r="F26" i="5"/>
  <c r="C26" i="5"/>
  <c r="F25" i="5"/>
  <c r="C25" i="5"/>
  <c r="F24" i="5"/>
  <c r="C24" i="5"/>
  <c r="F23" i="5"/>
  <c r="C23" i="5"/>
  <c r="F22" i="5"/>
  <c r="C22" i="5"/>
  <c r="F21" i="5"/>
  <c r="C21" i="5"/>
  <c r="F20" i="5"/>
  <c r="C20" i="5"/>
  <c r="F19" i="5"/>
  <c r="C19" i="5"/>
  <c r="F18" i="5"/>
  <c r="C18" i="5"/>
  <c r="F17" i="5"/>
  <c r="C17" i="5"/>
  <c r="F16" i="5"/>
  <c r="C16" i="5"/>
  <c r="F15" i="5"/>
  <c r="C15" i="5"/>
  <c r="F14" i="5"/>
  <c r="C14" i="5"/>
  <c r="F13" i="5"/>
  <c r="C13" i="5"/>
  <c r="F12" i="5"/>
  <c r="C12" i="5"/>
  <c r="F11" i="5"/>
  <c r="C11" i="5"/>
  <c r="F10" i="5"/>
  <c r="C10" i="5"/>
  <c r="F9" i="5"/>
  <c r="C9" i="5"/>
  <c r="F8" i="5"/>
  <c r="C8" i="5"/>
  <c r="D2" i="5" a="1"/>
  <c r="D2" i="5" s="1"/>
  <c r="D152" i="4"/>
  <c r="F149" i="4"/>
  <c r="G149" i="4" s="1"/>
  <c r="H149" i="4" s="1"/>
  <c r="F148" i="4"/>
  <c r="G148" i="4" s="1"/>
  <c r="H148" i="4" s="1"/>
  <c r="F147" i="4"/>
  <c r="G147" i="4" s="1"/>
  <c r="G146" i="4"/>
  <c r="H146" i="4" s="1"/>
  <c r="F146" i="4"/>
  <c r="G145" i="4"/>
  <c r="H145" i="4" s="1"/>
  <c r="F145" i="4"/>
  <c r="G143" i="4"/>
  <c r="H143" i="4" s="1"/>
  <c r="F143" i="4"/>
  <c r="G142" i="4"/>
  <c r="H142" i="4" s="1"/>
  <c r="F142" i="4"/>
  <c r="G141" i="4"/>
  <c r="H141" i="4" s="1"/>
  <c r="F141" i="4"/>
  <c r="H140" i="4"/>
  <c r="G140" i="4"/>
  <c r="F140" i="4"/>
  <c r="F139" i="4"/>
  <c r="G139" i="4" s="1"/>
  <c r="H139" i="4" s="1"/>
  <c r="F138" i="4"/>
  <c r="G138" i="4" s="1"/>
  <c r="H138" i="4" s="1"/>
  <c r="F137" i="4"/>
  <c r="G137" i="4" s="1"/>
  <c r="H137" i="4" s="1"/>
  <c r="F136" i="4"/>
  <c r="G136" i="4" s="1"/>
  <c r="G135" i="4"/>
  <c r="H135" i="4" s="1"/>
  <c r="F135" i="4"/>
  <c r="G134" i="4"/>
  <c r="H134" i="4" s="1"/>
  <c r="F134" i="4"/>
  <c r="G132" i="4"/>
  <c r="H132" i="4" s="1"/>
  <c r="H131" i="4"/>
  <c r="G131" i="4"/>
  <c r="H130" i="4"/>
  <c r="G130" i="4"/>
  <c r="G129" i="4"/>
  <c r="H129" i="4" s="1"/>
  <c r="G128" i="4"/>
  <c r="H128" i="4" s="1"/>
  <c r="H127" i="4"/>
  <c r="G127" i="4"/>
  <c r="H126" i="4"/>
  <c r="G126" i="4"/>
  <c r="G125" i="4"/>
  <c r="H125" i="4" s="1"/>
  <c r="G124" i="4"/>
  <c r="H124" i="4" s="1"/>
  <c r="H123" i="4"/>
  <c r="G123" i="4"/>
  <c r="H122" i="4"/>
  <c r="G122" i="4"/>
  <c r="G121" i="4"/>
  <c r="H121" i="4" s="1"/>
  <c r="G120" i="4"/>
  <c r="H120" i="4" s="1"/>
  <c r="H119" i="4"/>
  <c r="G119" i="4"/>
  <c r="H118" i="4"/>
  <c r="G118" i="4"/>
  <c r="G117" i="4"/>
  <c r="H117" i="4" s="1"/>
  <c r="G116" i="4"/>
  <c r="H116" i="4" s="1"/>
  <c r="H115" i="4"/>
  <c r="G115" i="4"/>
  <c r="H114" i="4"/>
  <c r="G114" i="4"/>
  <c r="G113" i="4"/>
  <c r="H113" i="4" s="1"/>
  <c r="G112" i="4"/>
  <c r="H112" i="4" s="1"/>
  <c r="H111" i="4"/>
  <c r="G111" i="4"/>
  <c r="H110" i="4"/>
  <c r="G110" i="4"/>
  <c r="G109" i="4"/>
  <c r="H109" i="4" s="1"/>
  <c r="G108" i="4"/>
  <c r="H108" i="4" s="1"/>
  <c r="H106" i="4"/>
  <c r="G106" i="4"/>
  <c r="G105" i="4"/>
  <c r="H105" i="4" s="1"/>
  <c r="G104" i="4"/>
  <c r="H104" i="4" s="1"/>
  <c r="G103" i="4"/>
  <c r="H103" i="4" s="1"/>
  <c r="H102" i="4"/>
  <c r="G102" i="4"/>
  <c r="G101" i="4"/>
  <c r="H101" i="4" s="1"/>
  <c r="G100" i="4"/>
  <c r="H100" i="4" s="1"/>
  <c r="G99" i="4"/>
  <c r="H99" i="4" s="1"/>
  <c r="G98" i="4"/>
  <c r="H98" i="4" s="1"/>
  <c r="G97" i="4"/>
  <c r="G96" i="4" s="1"/>
  <c r="G95" i="4"/>
  <c r="H95" i="4" s="1"/>
  <c r="G94" i="4"/>
  <c r="H94" i="4" s="1"/>
  <c r="G93" i="4"/>
  <c r="H93" i="4" s="1"/>
  <c r="G92" i="4"/>
  <c r="H92" i="4" s="1"/>
  <c r="G91" i="4"/>
  <c r="H91" i="4" s="1"/>
  <c r="G90" i="4"/>
  <c r="H90" i="4" s="1"/>
  <c r="G89" i="4"/>
  <c r="G85" i="4" s="1"/>
  <c r="G88" i="4"/>
  <c r="H88" i="4" s="1"/>
  <c r="G87" i="4"/>
  <c r="H87" i="4" s="1"/>
  <c r="G86" i="4"/>
  <c r="H86" i="4" s="1"/>
  <c r="O84" i="4"/>
  <c r="R84" i="4" s="1"/>
  <c r="F84" i="4" s="1"/>
  <c r="G84" i="4" s="1"/>
  <c r="H84" i="4" s="1"/>
  <c r="O83" i="4"/>
  <c r="R83" i="4" s="1"/>
  <c r="F83" i="4" s="1"/>
  <c r="G83" i="4" s="1"/>
  <c r="H83" i="4" s="1"/>
  <c r="O82" i="4"/>
  <c r="R82" i="4" s="1"/>
  <c r="F82" i="4" s="1"/>
  <c r="G82" i="4" s="1"/>
  <c r="H82" i="4" s="1"/>
  <c r="R81" i="4"/>
  <c r="F81" i="4" s="1"/>
  <c r="G81" i="4" s="1"/>
  <c r="H81" i="4" s="1"/>
  <c r="O81" i="4"/>
  <c r="O80" i="4"/>
  <c r="R80" i="4" s="1"/>
  <c r="F80" i="4" s="1"/>
  <c r="G80" i="4" s="1"/>
  <c r="H80" i="4" s="1"/>
  <c r="O79" i="4"/>
  <c r="R79" i="4" s="1"/>
  <c r="F79" i="4" s="1"/>
  <c r="G79" i="4" s="1"/>
  <c r="H79" i="4" s="1"/>
  <c r="O78" i="4"/>
  <c r="R78" i="4" s="1"/>
  <c r="F78" i="4" s="1"/>
  <c r="G78" i="4" s="1"/>
  <c r="H78" i="4" s="1"/>
  <c r="R77" i="4"/>
  <c r="O77" i="4"/>
  <c r="F77" i="4"/>
  <c r="G77" i="4" s="1"/>
  <c r="H77" i="4" s="1"/>
  <c r="O76" i="4"/>
  <c r="R76" i="4" s="1"/>
  <c r="F76" i="4" s="1"/>
  <c r="G76" i="4" s="1"/>
  <c r="H76" i="4" s="1"/>
  <c r="O75" i="4"/>
  <c r="R75" i="4" s="1"/>
  <c r="F75" i="4" s="1"/>
  <c r="G75" i="4" s="1"/>
  <c r="H75" i="4" s="1"/>
  <c r="O74" i="4"/>
  <c r="R74" i="4" s="1"/>
  <c r="F74" i="4" s="1"/>
  <c r="G74" i="4" s="1"/>
  <c r="H74" i="4" s="1"/>
  <c r="R73" i="4"/>
  <c r="F73" i="4" s="1"/>
  <c r="G73" i="4" s="1"/>
  <c r="H73" i="4" s="1"/>
  <c r="O73" i="4"/>
  <c r="O72" i="4"/>
  <c r="R72" i="4" s="1"/>
  <c r="F72" i="4" s="1"/>
  <c r="G72" i="4" s="1"/>
  <c r="H72" i="4" s="1"/>
  <c r="O71" i="4"/>
  <c r="R71" i="4" s="1"/>
  <c r="F71" i="4" s="1"/>
  <c r="G71" i="4" s="1"/>
  <c r="H71" i="4" s="1"/>
  <c r="O70" i="4"/>
  <c r="R70" i="4" s="1"/>
  <c r="F70" i="4" s="1"/>
  <c r="G70" i="4" s="1"/>
  <c r="H70" i="4" s="1"/>
  <c r="R69" i="4"/>
  <c r="O69" i="4"/>
  <c r="F69" i="4"/>
  <c r="G69" i="4" s="1"/>
  <c r="H69" i="4" s="1"/>
  <c r="O68" i="4"/>
  <c r="R68" i="4" s="1"/>
  <c r="F68" i="4" s="1"/>
  <c r="G68" i="4" s="1"/>
  <c r="H68" i="4" s="1"/>
  <c r="O67" i="4"/>
  <c r="R67" i="4" s="1"/>
  <c r="F67" i="4" s="1"/>
  <c r="G67" i="4" s="1"/>
  <c r="H67" i="4" s="1"/>
  <c r="O66" i="4"/>
  <c r="R66" i="4" s="1"/>
  <c r="F66" i="4" s="1"/>
  <c r="G66" i="4" s="1"/>
  <c r="H66" i="4" s="1"/>
  <c r="R65" i="4"/>
  <c r="F65" i="4" s="1"/>
  <c r="G65" i="4" s="1"/>
  <c r="O65" i="4"/>
  <c r="G63" i="4"/>
  <c r="H63" i="4" s="1"/>
  <c r="G62" i="4"/>
  <c r="H62" i="4" s="1"/>
  <c r="G61" i="4"/>
  <c r="H61" i="4" s="1"/>
  <c r="G60" i="4"/>
  <c r="H60" i="4" s="1"/>
  <c r="E58" i="4"/>
  <c r="E59" i="4" s="1"/>
  <c r="G59" i="4" s="1"/>
  <c r="H59" i="4" s="1"/>
  <c r="G56" i="4"/>
  <c r="H56" i="4" s="1"/>
  <c r="H55" i="4"/>
  <c r="G55" i="4"/>
  <c r="G54" i="4"/>
  <c r="H54" i="4" s="1"/>
  <c r="G53" i="4"/>
  <c r="H53" i="4" s="1"/>
  <c r="E51" i="4"/>
  <c r="E52" i="4" s="1"/>
  <c r="G52" i="4" s="1"/>
  <c r="H52" i="4" s="1"/>
  <c r="G49" i="4"/>
  <c r="H49" i="4" s="1"/>
  <c r="G48" i="4"/>
  <c r="H48" i="4" s="1"/>
  <c r="G47" i="4"/>
  <c r="H47" i="4" s="1"/>
  <c r="G46" i="4"/>
  <c r="H46" i="4" s="1"/>
  <c r="E44" i="4"/>
  <c r="E45" i="4" s="1"/>
  <c r="G45" i="4" s="1"/>
  <c r="H45" i="4" s="1"/>
  <c r="G42" i="4"/>
  <c r="H42" i="4" s="1"/>
  <c r="G41" i="4"/>
  <c r="H41" i="4" s="1"/>
  <c r="G40" i="4"/>
  <c r="H40" i="4" s="1"/>
  <c r="G39" i="4"/>
  <c r="H39" i="4" s="1"/>
  <c r="E37" i="4"/>
  <c r="E38" i="4" s="1"/>
  <c r="G38" i="4" s="1"/>
  <c r="H38" i="4" s="1"/>
  <c r="G35" i="4"/>
  <c r="H35" i="4" s="1"/>
  <c r="G34" i="4"/>
  <c r="H34" i="4" s="1"/>
  <c r="G33" i="4"/>
  <c r="H33" i="4" s="1"/>
  <c r="G32" i="4"/>
  <c r="H32" i="4" s="1"/>
  <c r="E30" i="4"/>
  <c r="E31" i="4" s="1"/>
  <c r="G31" i="4" s="1"/>
  <c r="H31" i="4" s="1"/>
  <c r="F27" i="4"/>
  <c r="C27" i="4"/>
  <c r="F26" i="4"/>
  <c r="C26" i="4"/>
  <c r="F25" i="4"/>
  <c r="C25" i="4"/>
  <c r="F24" i="4"/>
  <c r="C24" i="4"/>
  <c r="F23" i="4"/>
  <c r="C23" i="4"/>
  <c r="F22" i="4"/>
  <c r="C22" i="4"/>
  <c r="F21" i="4"/>
  <c r="C21" i="4"/>
  <c r="F20" i="4"/>
  <c r="C20" i="4"/>
  <c r="F19" i="4"/>
  <c r="C19" i="4"/>
  <c r="F18" i="4"/>
  <c r="C18" i="4"/>
  <c r="F17" i="4"/>
  <c r="C17" i="4"/>
  <c r="F16" i="4"/>
  <c r="C16" i="4"/>
  <c r="F15" i="4"/>
  <c r="C15" i="4"/>
  <c r="F14" i="4"/>
  <c r="C14" i="4"/>
  <c r="F13" i="4"/>
  <c r="C13" i="4"/>
  <c r="F12" i="4"/>
  <c r="C12" i="4"/>
  <c r="F11" i="4"/>
  <c r="C11" i="4"/>
  <c r="F10" i="4"/>
  <c r="C10" i="4"/>
  <c r="F9" i="4"/>
  <c r="C9" i="4"/>
  <c r="F8" i="4"/>
  <c r="C8" i="4"/>
  <c r="D152" i="3"/>
  <c r="F149" i="3"/>
  <c r="G149" i="3" s="1"/>
  <c r="H149" i="3" s="1"/>
  <c r="G148" i="3"/>
  <c r="H148" i="3" s="1"/>
  <c r="F148" i="3"/>
  <c r="F147" i="3"/>
  <c r="G147" i="3" s="1"/>
  <c r="H147" i="3" s="1"/>
  <c r="G146" i="3"/>
  <c r="H146" i="3" s="1"/>
  <c r="F146" i="3"/>
  <c r="F145" i="3"/>
  <c r="G145" i="3" s="1"/>
  <c r="G143" i="3"/>
  <c r="H143" i="3" s="1"/>
  <c r="F143" i="3"/>
  <c r="F142" i="3"/>
  <c r="G142" i="3" s="1"/>
  <c r="H142" i="3" s="1"/>
  <c r="G141" i="3"/>
  <c r="H141" i="3" s="1"/>
  <c r="F141" i="3"/>
  <c r="F140" i="3"/>
  <c r="G140" i="3" s="1"/>
  <c r="H140" i="3" s="1"/>
  <c r="G139" i="3"/>
  <c r="H139" i="3" s="1"/>
  <c r="F139" i="3"/>
  <c r="F138" i="3"/>
  <c r="G138" i="3" s="1"/>
  <c r="H138" i="3" s="1"/>
  <c r="G137" i="3"/>
  <c r="H137" i="3" s="1"/>
  <c r="F137" i="3"/>
  <c r="F136" i="3"/>
  <c r="G136" i="3" s="1"/>
  <c r="H136" i="3" s="1"/>
  <c r="G135" i="3"/>
  <c r="H135" i="3" s="1"/>
  <c r="F135" i="3"/>
  <c r="F134" i="3"/>
  <c r="G134" i="3" s="1"/>
  <c r="G132" i="3"/>
  <c r="H132" i="3" s="1"/>
  <c r="G131" i="3"/>
  <c r="H131" i="3" s="1"/>
  <c r="G130" i="3"/>
  <c r="H130" i="3" s="1"/>
  <c r="G129" i="3"/>
  <c r="H129" i="3" s="1"/>
  <c r="G128" i="3"/>
  <c r="H128" i="3" s="1"/>
  <c r="G127" i="3"/>
  <c r="H127" i="3" s="1"/>
  <c r="G126" i="3"/>
  <c r="H126" i="3" s="1"/>
  <c r="G125" i="3"/>
  <c r="H125" i="3" s="1"/>
  <c r="G124" i="3"/>
  <c r="H124" i="3" s="1"/>
  <c r="G123" i="3"/>
  <c r="H123" i="3" s="1"/>
  <c r="G122" i="3"/>
  <c r="H122" i="3" s="1"/>
  <c r="G121" i="3"/>
  <c r="H121" i="3" s="1"/>
  <c r="G120" i="3"/>
  <c r="H120" i="3" s="1"/>
  <c r="G119" i="3"/>
  <c r="H119" i="3" s="1"/>
  <c r="G118" i="3"/>
  <c r="H118" i="3" s="1"/>
  <c r="G117" i="3"/>
  <c r="H117" i="3" s="1"/>
  <c r="G116" i="3"/>
  <c r="H116" i="3" s="1"/>
  <c r="G115" i="3"/>
  <c r="H115" i="3" s="1"/>
  <c r="G114" i="3"/>
  <c r="H114" i="3" s="1"/>
  <c r="G113" i="3"/>
  <c r="H113" i="3" s="1"/>
  <c r="G112" i="3"/>
  <c r="H112" i="3" s="1"/>
  <c r="G111" i="3"/>
  <c r="H111" i="3" s="1"/>
  <c r="G110" i="3"/>
  <c r="H110" i="3" s="1"/>
  <c r="G109" i="3"/>
  <c r="G107" i="3" s="1"/>
  <c r="G108" i="3"/>
  <c r="H108" i="3" s="1"/>
  <c r="G106" i="3"/>
  <c r="H106" i="3" s="1"/>
  <c r="G105" i="3"/>
  <c r="H105" i="3" s="1"/>
  <c r="G104" i="3"/>
  <c r="H104" i="3" s="1"/>
  <c r="G103" i="3"/>
  <c r="H103" i="3" s="1"/>
  <c r="G102" i="3"/>
  <c r="H102" i="3" s="1"/>
  <c r="G101" i="3"/>
  <c r="H101" i="3" s="1"/>
  <c r="G100" i="3"/>
  <c r="H100" i="3" s="1"/>
  <c r="G99" i="3"/>
  <c r="H99" i="3" s="1"/>
  <c r="G98" i="3"/>
  <c r="H98" i="3" s="1"/>
  <c r="G97" i="3"/>
  <c r="G96" i="3" s="1"/>
  <c r="G95" i="3"/>
  <c r="H95" i="3" s="1"/>
  <c r="G94" i="3"/>
  <c r="H94" i="3" s="1"/>
  <c r="G93" i="3"/>
  <c r="H93" i="3" s="1"/>
  <c r="G92" i="3"/>
  <c r="H92" i="3" s="1"/>
  <c r="G91" i="3"/>
  <c r="H91" i="3" s="1"/>
  <c r="G90" i="3"/>
  <c r="H90" i="3" s="1"/>
  <c r="G89" i="3"/>
  <c r="H89" i="3" s="1"/>
  <c r="G88" i="3"/>
  <c r="H88" i="3" s="1"/>
  <c r="G87" i="3"/>
  <c r="H87" i="3" s="1"/>
  <c r="G86" i="3"/>
  <c r="H86" i="3" s="1"/>
  <c r="G85" i="3"/>
  <c r="O84" i="3"/>
  <c r="R84" i="3" s="1"/>
  <c r="F84" i="3" s="1"/>
  <c r="G84" i="3" s="1"/>
  <c r="H84" i="3" s="1"/>
  <c r="R83" i="3"/>
  <c r="F83" i="3" s="1"/>
  <c r="G83" i="3" s="1"/>
  <c r="H83" i="3" s="1"/>
  <c r="O83" i="3"/>
  <c r="O82" i="3"/>
  <c r="R82" i="3" s="1"/>
  <c r="F82" i="3" s="1"/>
  <c r="G82" i="3" s="1"/>
  <c r="H82" i="3" s="1"/>
  <c r="R81" i="3"/>
  <c r="F81" i="3" s="1"/>
  <c r="G81" i="3" s="1"/>
  <c r="H81" i="3" s="1"/>
  <c r="O81" i="3"/>
  <c r="O80" i="3"/>
  <c r="R80" i="3" s="1"/>
  <c r="F80" i="3" s="1"/>
  <c r="G80" i="3" s="1"/>
  <c r="H80" i="3" s="1"/>
  <c r="R79" i="3"/>
  <c r="O79" i="3"/>
  <c r="F79" i="3"/>
  <c r="G79" i="3" s="1"/>
  <c r="H79" i="3" s="1"/>
  <c r="O78" i="3"/>
  <c r="R78" i="3" s="1"/>
  <c r="F78" i="3" s="1"/>
  <c r="G78" i="3" s="1"/>
  <c r="H78" i="3" s="1"/>
  <c r="R77" i="3"/>
  <c r="O77" i="3"/>
  <c r="F77" i="3"/>
  <c r="G77" i="3" s="1"/>
  <c r="H77" i="3" s="1"/>
  <c r="O76" i="3"/>
  <c r="R76" i="3" s="1"/>
  <c r="F76" i="3" s="1"/>
  <c r="G76" i="3" s="1"/>
  <c r="H76" i="3" s="1"/>
  <c r="R75" i="3"/>
  <c r="F75" i="3" s="1"/>
  <c r="G75" i="3" s="1"/>
  <c r="H75" i="3" s="1"/>
  <c r="O75" i="3"/>
  <c r="O74" i="3"/>
  <c r="R74" i="3" s="1"/>
  <c r="F74" i="3" s="1"/>
  <c r="G74" i="3" s="1"/>
  <c r="H74" i="3" s="1"/>
  <c r="R73" i="3"/>
  <c r="F73" i="3" s="1"/>
  <c r="G73" i="3" s="1"/>
  <c r="H73" i="3" s="1"/>
  <c r="O73" i="3"/>
  <c r="O72" i="3"/>
  <c r="R72" i="3" s="1"/>
  <c r="F72" i="3" s="1"/>
  <c r="G72" i="3" s="1"/>
  <c r="H72" i="3" s="1"/>
  <c r="R71" i="3"/>
  <c r="O71" i="3"/>
  <c r="F71" i="3"/>
  <c r="G71" i="3" s="1"/>
  <c r="H71" i="3" s="1"/>
  <c r="O70" i="3"/>
  <c r="R70" i="3" s="1"/>
  <c r="F70" i="3" s="1"/>
  <c r="G70" i="3" s="1"/>
  <c r="H70" i="3" s="1"/>
  <c r="R69" i="3"/>
  <c r="O69" i="3"/>
  <c r="F69" i="3"/>
  <c r="G69" i="3" s="1"/>
  <c r="H69" i="3" s="1"/>
  <c r="O68" i="3"/>
  <c r="R68" i="3" s="1"/>
  <c r="F68" i="3" s="1"/>
  <c r="G68" i="3" s="1"/>
  <c r="H68" i="3" s="1"/>
  <c r="R67" i="3"/>
  <c r="F67" i="3" s="1"/>
  <c r="G67" i="3" s="1"/>
  <c r="H67" i="3" s="1"/>
  <c r="O67" i="3"/>
  <c r="O66" i="3"/>
  <c r="R66" i="3" s="1"/>
  <c r="F66" i="3" s="1"/>
  <c r="G66" i="3" s="1"/>
  <c r="H66" i="3" s="1"/>
  <c r="R65" i="3"/>
  <c r="F65" i="3" s="1"/>
  <c r="G65" i="3" s="1"/>
  <c r="O65" i="3"/>
  <c r="G63" i="3"/>
  <c r="H63" i="3" s="1"/>
  <c r="G62" i="3"/>
  <c r="H62" i="3" s="1"/>
  <c r="G61" i="3"/>
  <c r="H61" i="3" s="1"/>
  <c r="G60" i="3"/>
  <c r="H60" i="3" s="1"/>
  <c r="E58" i="3"/>
  <c r="E59" i="3" s="1"/>
  <c r="G59" i="3" s="1"/>
  <c r="H59" i="3" s="1"/>
  <c r="G56" i="3"/>
  <c r="H56" i="3" s="1"/>
  <c r="G55" i="3"/>
  <c r="H55" i="3" s="1"/>
  <c r="G54" i="3"/>
  <c r="H54" i="3" s="1"/>
  <c r="G53" i="3"/>
  <c r="H53" i="3" s="1"/>
  <c r="E51" i="3"/>
  <c r="E52" i="3" s="1"/>
  <c r="G52" i="3" s="1"/>
  <c r="H52" i="3" s="1"/>
  <c r="G49" i="3"/>
  <c r="H49" i="3" s="1"/>
  <c r="G48" i="3"/>
  <c r="H48" i="3" s="1"/>
  <c r="G47" i="3"/>
  <c r="H47" i="3" s="1"/>
  <c r="G46" i="3"/>
  <c r="H46" i="3" s="1"/>
  <c r="E44" i="3"/>
  <c r="E45" i="3" s="1"/>
  <c r="G45" i="3" s="1"/>
  <c r="H45" i="3" s="1"/>
  <c r="G42" i="3"/>
  <c r="H42" i="3" s="1"/>
  <c r="G41" i="3"/>
  <c r="H41" i="3" s="1"/>
  <c r="G40" i="3"/>
  <c r="H40" i="3" s="1"/>
  <c r="G39" i="3"/>
  <c r="H39" i="3" s="1"/>
  <c r="E37" i="3"/>
  <c r="E38" i="3" s="1"/>
  <c r="G38" i="3" s="1"/>
  <c r="H38" i="3" s="1"/>
  <c r="G35" i="3"/>
  <c r="H35" i="3" s="1"/>
  <c r="G34" i="3"/>
  <c r="H34" i="3" s="1"/>
  <c r="G33" i="3"/>
  <c r="H33" i="3" s="1"/>
  <c r="G32" i="3"/>
  <c r="H32" i="3" s="1"/>
  <c r="E30" i="3"/>
  <c r="E31" i="3" s="1"/>
  <c r="G31" i="3" s="1"/>
  <c r="H31" i="3" s="1"/>
  <c r="F27" i="3"/>
  <c r="C27" i="3"/>
  <c r="F26" i="3"/>
  <c r="C26" i="3"/>
  <c r="F25" i="3"/>
  <c r="C25" i="3"/>
  <c r="F24" i="3"/>
  <c r="C24" i="3"/>
  <c r="F23" i="3"/>
  <c r="C23" i="3"/>
  <c r="F22" i="3"/>
  <c r="C22" i="3"/>
  <c r="F21" i="3"/>
  <c r="C21" i="3"/>
  <c r="F20" i="3"/>
  <c r="C20" i="3"/>
  <c r="F19" i="3"/>
  <c r="C19" i="3"/>
  <c r="F18" i="3"/>
  <c r="C18" i="3"/>
  <c r="F17" i="3"/>
  <c r="C17" i="3"/>
  <c r="F16" i="3"/>
  <c r="C16" i="3"/>
  <c r="F15" i="3"/>
  <c r="C15" i="3"/>
  <c r="F14" i="3"/>
  <c r="C14" i="3"/>
  <c r="F13" i="3"/>
  <c r="C13" i="3"/>
  <c r="F12" i="3"/>
  <c r="C12" i="3"/>
  <c r="F11" i="3"/>
  <c r="C11" i="3"/>
  <c r="F10" i="3"/>
  <c r="C10" i="3"/>
  <c r="F9" i="3"/>
  <c r="C9" i="3"/>
  <c r="F8" i="3"/>
  <c r="B41" i="1"/>
  <c r="B39" i="1"/>
  <c r="B37" i="1"/>
  <c r="G28" i="2"/>
  <c r="E65" i="13"/>
  <c r="E64" i="13"/>
  <c r="E63" i="13"/>
  <c r="E62" i="13"/>
  <c r="E61" i="13"/>
  <c r="E60" i="13"/>
  <c r="E59" i="13"/>
  <c r="E58" i="13"/>
  <c r="E57" i="13"/>
  <c r="E56" i="13"/>
  <c r="E55" i="13"/>
  <c r="E54" i="13"/>
  <c r="E53" i="13"/>
  <c r="E52" i="13"/>
  <c r="E51" i="13"/>
  <c r="E49" i="13"/>
  <c r="E48" i="13"/>
  <c r="E47" i="13"/>
  <c r="E30" i="13"/>
  <c r="E29" i="13"/>
  <c r="F71" i="2"/>
  <c r="O65" i="2"/>
  <c r="B10" i="1"/>
  <c r="B9" i="1"/>
  <c r="B8" i="1"/>
  <c r="B7" i="1"/>
  <c r="B6" i="1"/>
  <c r="B5" i="1"/>
  <c r="E9" i="2"/>
  <c r="E10" i="2"/>
  <c r="E11" i="2"/>
  <c r="E12" i="2"/>
  <c r="E13" i="2"/>
  <c r="E14" i="2"/>
  <c r="E15" i="2"/>
  <c r="E16" i="2"/>
  <c r="E17" i="2"/>
  <c r="E18" i="2"/>
  <c r="E19" i="2"/>
  <c r="E20" i="2"/>
  <c r="E21" i="2"/>
  <c r="E22" i="2"/>
  <c r="E23" i="2"/>
  <c r="E24" i="2"/>
  <c r="E25" i="2"/>
  <c r="E27" i="2"/>
  <c r="E8" i="2"/>
  <c r="D2" i="2" a="1"/>
  <c r="D2" i="2" s="1"/>
  <c r="AA67" i="14"/>
  <c r="Z67" i="14"/>
  <c r="Y67" i="14"/>
  <c r="X67" i="14"/>
  <c r="W67" i="14"/>
  <c r="V67" i="14"/>
  <c r="U67" i="14"/>
  <c r="T67" i="14"/>
  <c r="S67" i="14"/>
  <c r="R67" i="14"/>
  <c r="Q67" i="14"/>
  <c r="P67" i="14"/>
  <c r="O67" i="14"/>
  <c r="N67" i="14"/>
  <c r="M67" i="14"/>
  <c r="L67" i="14"/>
  <c r="K67" i="14"/>
  <c r="J67" i="14"/>
  <c r="I67" i="14"/>
  <c r="H67" i="14"/>
  <c r="AA51" i="14"/>
  <c r="Z51" i="14"/>
  <c r="Y51" i="14"/>
  <c r="X51" i="14"/>
  <c r="W51" i="14"/>
  <c r="V51" i="14"/>
  <c r="U51" i="14"/>
  <c r="T51" i="14"/>
  <c r="S51" i="14"/>
  <c r="R51" i="14"/>
  <c r="Q51" i="14"/>
  <c r="P51" i="14"/>
  <c r="O51" i="14"/>
  <c r="N51" i="14"/>
  <c r="M51" i="14"/>
  <c r="L51" i="14"/>
  <c r="K51" i="14"/>
  <c r="J51" i="14"/>
  <c r="I51" i="14"/>
  <c r="H51" i="14"/>
  <c r="H83" i="14"/>
  <c r="AA83" i="14"/>
  <c r="Z83" i="14"/>
  <c r="Y83" i="14"/>
  <c r="X83" i="14"/>
  <c r="W83" i="14"/>
  <c r="V83" i="14"/>
  <c r="U83" i="14"/>
  <c r="T83" i="14"/>
  <c r="S83" i="14"/>
  <c r="R83" i="14"/>
  <c r="Q83" i="14"/>
  <c r="P83" i="14"/>
  <c r="O83" i="14"/>
  <c r="N83" i="14"/>
  <c r="M83" i="14"/>
  <c r="L83" i="14"/>
  <c r="K83" i="14"/>
  <c r="J83" i="14"/>
  <c r="I83" i="14"/>
  <c r="AA35" i="14"/>
  <c r="Z35" i="14"/>
  <c r="Y35" i="14"/>
  <c r="X35" i="14"/>
  <c r="W35" i="14"/>
  <c r="V35" i="14"/>
  <c r="U35" i="14"/>
  <c r="T35" i="14"/>
  <c r="S35" i="14"/>
  <c r="R35" i="14"/>
  <c r="Q35" i="14"/>
  <c r="P35" i="14"/>
  <c r="O35" i="14"/>
  <c r="N35" i="14"/>
  <c r="M35" i="14"/>
  <c r="L35" i="14"/>
  <c r="K35" i="14"/>
  <c r="J35" i="14"/>
  <c r="I35" i="14"/>
  <c r="H35" i="14"/>
  <c r="AA19" i="14"/>
  <c r="Z19" i="14"/>
  <c r="Y19" i="14"/>
  <c r="X19" i="14"/>
  <c r="W19" i="14"/>
  <c r="V19" i="14"/>
  <c r="U19" i="14"/>
  <c r="T19" i="14"/>
  <c r="S19" i="14"/>
  <c r="R19" i="14"/>
  <c r="Q19" i="14"/>
  <c r="P19" i="14"/>
  <c r="O19" i="14"/>
  <c r="N19" i="14"/>
  <c r="M19" i="14"/>
  <c r="L19" i="14"/>
  <c r="K19" i="14"/>
  <c r="J19" i="14"/>
  <c r="I19" i="14"/>
  <c r="H19" i="14"/>
  <c r="AA3" i="14"/>
  <c r="Z3" i="14"/>
  <c r="Y3" i="14"/>
  <c r="X3" i="14"/>
  <c r="W3" i="14"/>
  <c r="V3" i="14"/>
  <c r="U3" i="14"/>
  <c r="T3" i="14"/>
  <c r="S3" i="14"/>
  <c r="R3" i="14"/>
  <c r="Q3" i="14"/>
  <c r="P3" i="14"/>
  <c r="O3" i="14"/>
  <c r="N3" i="14"/>
  <c r="M3" i="14"/>
  <c r="L3" i="14"/>
  <c r="K3" i="14"/>
  <c r="J3" i="14"/>
  <c r="I3" i="14"/>
  <c r="H3" i="14"/>
  <c r="D85" i="14"/>
  <c r="D86" i="14"/>
  <c r="D87" i="14"/>
  <c r="D88" i="14"/>
  <c r="D89" i="14"/>
  <c r="D90" i="14"/>
  <c r="D91" i="14"/>
  <c r="D92" i="14"/>
  <c r="D93" i="14"/>
  <c r="D94" i="14"/>
  <c r="D95" i="14"/>
  <c r="D84" i="14"/>
  <c r="B85" i="14"/>
  <c r="B86" i="14"/>
  <c r="B87" i="14"/>
  <c r="B88" i="14"/>
  <c r="B89" i="14"/>
  <c r="B90" i="14"/>
  <c r="B91" i="14"/>
  <c r="B92" i="14"/>
  <c r="B93" i="14"/>
  <c r="B94" i="14"/>
  <c r="B95" i="14"/>
  <c r="B84" i="14"/>
  <c r="D69" i="14"/>
  <c r="D70" i="14"/>
  <c r="D71" i="14"/>
  <c r="D72" i="14"/>
  <c r="D73" i="14"/>
  <c r="D74" i="14"/>
  <c r="D75" i="14"/>
  <c r="D76" i="14"/>
  <c r="D77" i="14"/>
  <c r="D78" i="14"/>
  <c r="D79" i="14"/>
  <c r="D68" i="14"/>
  <c r="B69" i="14"/>
  <c r="B70" i="14"/>
  <c r="B71" i="14"/>
  <c r="B72" i="14"/>
  <c r="B73" i="14"/>
  <c r="B74" i="14"/>
  <c r="B75" i="14"/>
  <c r="B76" i="14"/>
  <c r="B77" i="14"/>
  <c r="B78" i="14"/>
  <c r="B79" i="14"/>
  <c r="B68" i="14"/>
  <c r="D53" i="14"/>
  <c r="D54" i="14"/>
  <c r="D55" i="14"/>
  <c r="D56" i="14"/>
  <c r="D57" i="14"/>
  <c r="D58" i="14"/>
  <c r="D59" i="14"/>
  <c r="D60" i="14"/>
  <c r="D61" i="14"/>
  <c r="D62" i="14"/>
  <c r="D63" i="14"/>
  <c r="D52" i="14"/>
  <c r="B53" i="14"/>
  <c r="B54" i="14"/>
  <c r="B55" i="14"/>
  <c r="B56" i="14"/>
  <c r="B57" i="14"/>
  <c r="B58" i="14"/>
  <c r="B59" i="14"/>
  <c r="B60" i="14"/>
  <c r="B61" i="14"/>
  <c r="B62" i="14"/>
  <c r="B63" i="14"/>
  <c r="B52" i="14"/>
  <c r="D37" i="14"/>
  <c r="D38" i="14"/>
  <c r="D39" i="14"/>
  <c r="D40" i="14"/>
  <c r="D41" i="14"/>
  <c r="D42" i="14"/>
  <c r="D43" i="14"/>
  <c r="D44" i="14"/>
  <c r="D45" i="14"/>
  <c r="D46" i="14"/>
  <c r="D47" i="14"/>
  <c r="D36" i="14"/>
  <c r="B37" i="14"/>
  <c r="B38" i="14"/>
  <c r="B39" i="14"/>
  <c r="B40" i="14"/>
  <c r="B41" i="14"/>
  <c r="B42" i="14"/>
  <c r="B43" i="14"/>
  <c r="B44" i="14"/>
  <c r="B45" i="14"/>
  <c r="B46" i="14"/>
  <c r="B47" i="14"/>
  <c r="B36" i="14"/>
  <c r="D21" i="14"/>
  <c r="D22" i="14"/>
  <c r="D23" i="14"/>
  <c r="D24" i="14"/>
  <c r="D25" i="14"/>
  <c r="D26" i="14"/>
  <c r="D27" i="14"/>
  <c r="D28" i="14"/>
  <c r="D29" i="14"/>
  <c r="D30" i="14"/>
  <c r="D31" i="14"/>
  <c r="D20" i="14"/>
  <c r="B21" i="14"/>
  <c r="B22" i="14"/>
  <c r="B23" i="14"/>
  <c r="B24" i="14"/>
  <c r="B25" i="14"/>
  <c r="B26" i="14"/>
  <c r="B27" i="14"/>
  <c r="B28" i="14"/>
  <c r="B29" i="14"/>
  <c r="B30" i="14"/>
  <c r="B31" i="14"/>
  <c r="B20" i="14"/>
  <c r="D5" i="14"/>
  <c r="D6" i="14"/>
  <c r="D7" i="14"/>
  <c r="D8" i="14"/>
  <c r="D9" i="14"/>
  <c r="D10" i="14"/>
  <c r="D11" i="14"/>
  <c r="D12" i="14"/>
  <c r="D13" i="14"/>
  <c r="D14" i="14"/>
  <c r="D15" i="14"/>
  <c r="D4" i="14"/>
  <c r="B5" i="14"/>
  <c r="B6" i="14"/>
  <c r="B7" i="14"/>
  <c r="B8" i="14"/>
  <c r="B9" i="14"/>
  <c r="B10" i="14"/>
  <c r="B11" i="14"/>
  <c r="B12" i="14"/>
  <c r="B13" i="14"/>
  <c r="B14" i="14"/>
  <c r="B15" i="14"/>
  <c r="B4" i="14"/>
  <c r="A84" i="14"/>
  <c r="A68" i="14"/>
  <c r="A52" i="14"/>
  <c r="A36" i="14"/>
  <c r="A20" i="14"/>
  <c r="AA96" i="14"/>
  <c r="Z96" i="14"/>
  <c r="Y96" i="14"/>
  <c r="X96" i="14"/>
  <c r="W96" i="14"/>
  <c r="V96" i="14"/>
  <c r="U96" i="14"/>
  <c r="T96" i="14"/>
  <c r="S96" i="14"/>
  <c r="R96" i="14"/>
  <c r="Q96" i="14"/>
  <c r="P96" i="14"/>
  <c r="O96" i="14"/>
  <c r="N96" i="14"/>
  <c r="M96" i="14"/>
  <c r="L96" i="14"/>
  <c r="K96" i="14"/>
  <c r="J96" i="14"/>
  <c r="I96" i="14"/>
  <c r="H96" i="14"/>
  <c r="AA80" i="14"/>
  <c r="E45" i="13" s="1"/>
  <c r="Z80" i="14"/>
  <c r="Y80" i="14"/>
  <c r="E43" i="13" s="1"/>
  <c r="X80" i="14"/>
  <c r="W80" i="14"/>
  <c r="V80" i="14"/>
  <c r="U80" i="14"/>
  <c r="T80" i="14"/>
  <c r="E38" i="13" s="1"/>
  <c r="S80" i="14"/>
  <c r="E37" i="13" s="1"/>
  <c r="R80" i="14"/>
  <c r="Q80" i="14"/>
  <c r="E35" i="13" s="1"/>
  <c r="P80" i="14"/>
  <c r="O80" i="14"/>
  <c r="N80" i="14"/>
  <c r="M80" i="14"/>
  <c r="L80" i="14"/>
  <c r="K80" i="14"/>
  <c r="J80" i="14"/>
  <c r="I80" i="14"/>
  <c r="H80" i="14"/>
  <c r="AA64" i="14"/>
  <c r="Z64" i="14"/>
  <c r="Y64" i="14"/>
  <c r="X64" i="14"/>
  <c r="W64" i="14"/>
  <c r="V64" i="14"/>
  <c r="U64" i="14"/>
  <c r="T64" i="14"/>
  <c r="S64" i="14"/>
  <c r="R64" i="14"/>
  <c r="Q64" i="14"/>
  <c r="P64" i="14"/>
  <c r="O64" i="14"/>
  <c r="N64" i="14"/>
  <c r="M64" i="14"/>
  <c r="L64" i="14"/>
  <c r="K64" i="14"/>
  <c r="J64" i="14"/>
  <c r="I64" i="14"/>
  <c r="H64" i="14"/>
  <c r="AA48" i="14"/>
  <c r="Z48" i="14"/>
  <c r="Y48" i="14"/>
  <c r="X48" i="14"/>
  <c r="W48" i="14"/>
  <c r="V48" i="14"/>
  <c r="U48" i="14"/>
  <c r="T48" i="14"/>
  <c r="S48" i="14"/>
  <c r="R48" i="14"/>
  <c r="Q48" i="14"/>
  <c r="P48" i="14"/>
  <c r="O48" i="14"/>
  <c r="N48" i="14"/>
  <c r="M48" i="14"/>
  <c r="L48" i="14"/>
  <c r="E50" i="13" s="1"/>
  <c r="K48" i="14"/>
  <c r="J48" i="14"/>
  <c r="I48" i="14"/>
  <c r="H48" i="14"/>
  <c r="AA32" i="14"/>
  <c r="Z32" i="14"/>
  <c r="Y32" i="14"/>
  <c r="X32" i="14"/>
  <c r="E42" i="13" s="1"/>
  <c r="W32" i="14"/>
  <c r="E41" i="13" s="1"/>
  <c r="V32" i="14"/>
  <c r="E40" i="13" s="1"/>
  <c r="U32" i="14"/>
  <c r="E39" i="13" s="1"/>
  <c r="T32" i="14"/>
  <c r="S32" i="14"/>
  <c r="R32" i="14"/>
  <c r="Q32" i="14"/>
  <c r="P32" i="14"/>
  <c r="E34" i="13" s="1"/>
  <c r="O32" i="14"/>
  <c r="E33" i="13" s="1"/>
  <c r="N32" i="14"/>
  <c r="E32" i="13" s="1"/>
  <c r="M32" i="14"/>
  <c r="E31" i="13" s="1"/>
  <c r="L32" i="14"/>
  <c r="K32" i="14"/>
  <c r="J32" i="14"/>
  <c r="I32" i="14"/>
  <c r="H32" i="14"/>
  <c r="B22" i="1"/>
  <c r="B21" i="1"/>
  <c r="B20" i="1"/>
  <c r="B19" i="1"/>
  <c r="B18" i="1"/>
  <c r="B17" i="1"/>
  <c r="B16" i="1"/>
  <c r="B15" i="1"/>
  <c r="A89" i="13"/>
  <c r="A79" i="13"/>
  <c r="A69" i="13"/>
  <c r="G13" i="3" l="1"/>
  <c r="H13" i="3" s="1"/>
  <c r="E26" i="13"/>
  <c r="G14" i="7"/>
  <c r="H14" i="7" s="1"/>
  <c r="E46" i="13"/>
  <c r="G23" i="7"/>
  <c r="H23" i="7" s="1"/>
  <c r="G8" i="4"/>
  <c r="G14" i="6"/>
  <c r="H14" i="6" s="1"/>
  <c r="G22" i="7"/>
  <c r="H22" i="7" s="1"/>
  <c r="G17" i="6"/>
  <c r="H17" i="6" s="1"/>
  <c r="G21" i="5"/>
  <c r="H21" i="5" s="1"/>
  <c r="G26" i="7"/>
  <c r="H26" i="7" s="1"/>
  <c r="G18" i="3"/>
  <c r="H18" i="3" s="1"/>
  <c r="G14" i="4"/>
  <c r="H14" i="4" s="1"/>
  <c r="G12" i="5"/>
  <c r="H12" i="5" s="1"/>
  <c r="G21" i="6"/>
  <c r="H21" i="6" s="1"/>
  <c r="G27" i="3"/>
  <c r="H27" i="3" s="1"/>
  <c r="G15" i="7"/>
  <c r="H15" i="7" s="1"/>
  <c r="G8" i="6"/>
  <c r="H8" i="6" s="1"/>
  <c r="G16" i="6"/>
  <c r="H16" i="6" s="1"/>
  <c r="G21" i="7"/>
  <c r="H21" i="7" s="1"/>
  <c r="G13" i="4"/>
  <c r="H13" i="4" s="1"/>
  <c r="G13" i="7"/>
  <c r="H13" i="7" s="1"/>
  <c r="G18" i="4"/>
  <c r="H18" i="4" s="1"/>
  <c r="G22" i="5"/>
  <c r="H22" i="5" s="1"/>
  <c r="G11" i="5"/>
  <c r="H11" i="5" s="1"/>
  <c r="G21" i="3"/>
  <c r="H21" i="3" s="1"/>
  <c r="G9" i="4"/>
  <c r="H9" i="4" s="1"/>
  <c r="G20" i="5"/>
  <c r="H20" i="5" s="1"/>
  <c r="G21" i="4"/>
  <c r="H21" i="4" s="1"/>
  <c r="E44" i="13"/>
  <c r="E28" i="13"/>
  <c r="E36" i="13"/>
  <c r="G15" i="6"/>
  <c r="H15" i="6" s="1"/>
  <c r="G23" i="6"/>
  <c r="H23" i="6" s="1"/>
  <c r="G9" i="7"/>
  <c r="H9" i="7" s="1"/>
  <c r="G14" i="3"/>
  <c r="H14" i="3" s="1"/>
  <c r="G10" i="7"/>
  <c r="H10" i="7" s="1"/>
  <c r="G24" i="7"/>
  <c r="H24" i="7" s="1"/>
  <c r="G27" i="4"/>
  <c r="H27" i="4" s="1"/>
  <c r="G9" i="5"/>
  <c r="H9" i="5" s="1"/>
  <c r="G17" i="5"/>
  <c r="H17" i="5" s="1"/>
  <c r="G25" i="5"/>
  <c r="H25" i="5" s="1"/>
  <c r="G9" i="6"/>
  <c r="H9" i="6" s="1"/>
  <c r="G25" i="6"/>
  <c r="H25" i="6" s="1"/>
  <c r="G11" i="7"/>
  <c r="H11" i="7" s="1"/>
  <c r="G10" i="3"/>
  <c r="H10" i="3" s="1"/>
  <c r="G22" i="4"/>
  <c r="H22" i="4" s="1"/>
  <c r="G20" i="4"/>
  <c r="H20" i="4" s="1"/>
  <c r="G18" i="5"/>
  <c r="H18" i="5" s="1"/>
  <c r="G10" i="6"/>
  <c r="H10" i="6" s="1"/>
  <c r="G18" i="6"/>
  <c r="H18" i="6" s="1"/>
  <c r="G15" i="3"/>
  <c r="H15" i="3" s="1"/>
  <c r="G11" i="4"/>
  <c r="H11" i="4" s="1"/>
  <c r="G16" i="4"/>
  <c r="H16" i="4" s="1"/>
  <c r="G14" i="5"/>
  <c r="H14" i="5" s="1"/>
  <c r="G19" i="6"/>
  <c r="H19" i="6" s="1"/>
  <c r="G27" i="6"/>
  <c r="H27" i="6" s="1"/>
  <c r="G18" i="7"/>
  <c r="H18" i="7" s="1"/>
  <c r="G16" i="3"/>
  <c r="H16" i="3" s="1"/>
  <c r="G12" i="4"/>
  <c r="H12" i="4" s="1"/>
  <c r="G17" i="4"/>
  <c r="H17" i="4" s="1"/>
  <c r="G25" i="4"/>
  <c r="H25" i="4" s="1"/>
  <c r="G15" i="5"/>
  <c r="H15" i="5" s="1"/>
  <c r="G20" i="6"/>
  <c r="H20" i="6" s="1"/>
  <c r="G19" i="7"/>
  <c r="H19" i="7" s="1"/>
  <c r="G27" i="7"/>
  <c r="H27" i="7" s="1"/>
  <c r="G11" i="3"/>
  <c r="H11" i="3" s="1"/>
  <c r="G22" i="3"/>
  <c r="H22" i="3" s="1"/>
  <c r="G15" i="4"/>
  <c r="H15" i="4" s="1"/>
  <c r="G13" i="5"/>
  <c r="H13" i="5" s="1"/>
  <c r="G26" i="6"/>
  <c r="H26" i="6" s="1"/>
  <c r="G17" i="7"/>
  <c r="H17" i="7" s="1"/>
  <c r="G25" i="7"/>
  <c r="H25" i="7" s="1"/>
  <c r="G17" i="3"/>
  <c r="H17" i="3" s="1"/>
  <c r="G25" i="3"/>
  <c r="H25" i="3" s="1"/>
  <c r="G8" i="5"/>
  <c r="H8" i="5" s="1"/>
  <c r="G16" i="5"/>
  <c r="H16" i="5" s="1"/>
  <c r="G13" i="6"/>
  <c r="H13" i="6" s="1"/>
  <c r="G20" i="7"/>
  <c r="H20" i="7" s="1"/>
  <c r="G26" i="3"/>
  <c r="H26" i="3" s="1"/>
  <c r="G9" i="3"/>
  <c r="H9" i="3" s="1"/>
  <c r="G19" i="3"/>
  <c r="H19" i="3" s="1"/>
  <c r="G24" i="3"/>
  <c r="H24" i="3" s="1"/>
  <c r="G19" i="4"/>
  <c r="H19" i="4" s="1"/>
  <c r="G24" i="4"/>
  <c r="H24" i="4" s="1"/>
  <c r="G26" i="4"/>
  <c r="H26" i="4" s="1"/>
  <c r="G23" i="5"/>
  <c r="H23" i="5" s="1"/>
  <c r="G12" i="6"/>
  <c r="H12" i="6" s="1"/>
  <c r="G24" i="6"/>
  <c r="H24" i="6" s="1"/>
  <c r="G22" i="6"/>
  <c r="H22" i="6" s="1"/>
  <c r="G12" i="7"/>
  <c r="H12" i="7" s="1"/>
  <c r="G16" i="7"/>
  <c r="H16" i="7" s="1"/>
  <c r="G26" i="5"/>
  <c r="H26" i="5" s="1"/>
  <c r="G12" i="3"/>
  <c r="H12" i="3" s="1"/>
  <c r="G19" i="5"/>
  <c r="H19" i="5" s="1"/>
  <c r="G24" i="5"/>
  <c r="H24" i="5" s="1"/>
  <c r="G8" i="7"/>
  <c r="H8" i="7" s="1"/>
  <c r="G20" i="3"/>
  <c r="H20" i="3" s="1"/>
  <c r="G10" i="4"/>
  <c r="H10" i="4" s="1"/>
  <c r="G8" i="3"/>
  <c r="H8" i="3" s="1"/>
  <c r="G23" i="3"/>
  <c r="H23" i="3" s="1"/>
  <c r="G23" i="4"/>
  <c r="H23" i="4" s="1"/>
  <c r="G10" i="5"/>
  <c r="H10" i="5" s="1"/>
  <c r="G27" i="5"/>
  <c r="H27" i="5" s="1"/>
  <c r="G11" i="6"/>
  <c r="H11" i="6" s="1"/>
  <c r="H107" i="7"/>
  <c r="G43" i="7"/>
  <c r="H43" i="7" s="1"/>
  <c r="H45" i="7"/>
  <c r="G29" i="7"/>
  <c r="H31" i="7"/>
  <c r="G50" i="7"/>
  <c r="H50" i="7" s="1"/>
  <c r="H52" i="7"/>
  <c r="G36" i="7"/>
  <c r="H36" i="7" s="1"/>
  <c r="H38" i="7"/>
  <c r="G57" i="7"/>
  <c r="H57" i="7" s="1"/>
  <c r="H59" i="7"/>
  <c r="H134" i="7"/>
  <c r="H133" i="7" s="1"/>
  <c r="G133" i="7"/>
  <c r="H65" i="7"/>
  <c r="H64" i="7" s="1"/>
  <c r="G64" i="7"/>
  <c r="H145" i="7"/>
  <c r="H144" i="7" s="1"/>
  <c r="G144" i="7"/>
  <c r="G85" i="7"/>
  <c r="H98" i="7"/>
  <c r="H96" i="7" s="1"/>
  <c r="G107" i="7"/>
  <c r="H107" i="6"/>
  <c r="H85" i="6"/>
  <c r="H144" i="6"/>
  <c r="G133" i="6"/>
  <c r="H136" i="6"/>
  <c r="H133" i="6" s="1"/>
  <c r="H65" i="6"/>
  <c r="H64" i="6" s="1"/>
  <c r="G64" i="6"/>
  <c r="G144" i="6"/>
  <c r="H147" i="6"/>
  <c r="H97" i="6"/>
  <c r="H96" i="6" s="1"/>
  <c r="G107" i="6"/>
  <c r="G30" i="6"/>
  <c r="G37" i="6"/>
  <c r="G44" i="6"/>
  <c r="G51" i="6"/>
  <c r="G58" i="6"/>
  <c r="H65" i="5"/>
  <c r="H64" i="5" s="1"/>
  <c r="G64" i="5"/>
  <c r="G43" i="5"/>
  <c r="H43" i="5" s="1"/>
  <c r="H45" i="5"/>
  <c r="G50" i="5"/>
  <c r="H50" i="5" s="1"/>
  <c r="H52" i="5"/>
  <c r="H85" i="5"/>
  <c r="H134" i="5"/>
  <c r="H133" i="5" s="1"/>
  <c r="G133" i="5"/>
  <c r="H145" i="5"/>
  <c r="H144" i="5" s="1"/>
  <c r="G144" i="5"/>
  <c r="H97" i="5"/>
  <c r="H96" i="5" s="1"/>
  <c r="H109" i="5"/>
  <c r="H107" i="5" s="1"/>
  <c r="G29" i="5"/>
  <c r="G36" i="5"/>
  <c r="H36" i="5" s="1"/>
  <c r="G57" i="5"/>
  <c r="H57" i="5" s="1"/>
  <c r="H133" i="4"/>
  <c r="H65" i="4"/>
  <c r="H64" i="4" s="1"/>
  <c r="G64" i="4"/>
  <c r="H107" i="4"/>
  <c r="G133" i="4"/>
  <c r="H136" i="4"/>
  <c r="H147" i="4"/>
  <c r="H144" i="4" s="1"/>
  <c r="G144" i="4"/>
  <c r="H8" i="4"/>
  <c r="H89" i="4"/>
  <c r="H85" i="4" s="1"/>
  <c r="H97" i="4"/>
  <c r="H96" i="4" s="1"/>
  <c r="C19" i="1"/>
  <c r="G107" i="4"/>
  <c r="G30" i="4"/>
  <c r="G37" i="4"/>
  <c r="G44" i="4"/>
  <c r="G51" i="4"/>
  <c r="G58" i="4"/>
  <c r="H145" i="3"/>
  <c r="H144" i="3" s="1"/>
  <c r="G144" i="3"/>
  <c r="H134" i="3"/>
  <c r="H133" i="3" s="1"/>
  <c r="G133" i="3"/>
  <c r="H65" i="3"/>
  <c r="H64" i="3" s="1"/>
  <c r="G64" i="3"/>
  <c r="H85" i="3"/>
  <c r="H97" i="3"/>
  <c r="H96" i="3" s="1"/>
  <c r="H109" i="3"/>
  <c r="H107" i="3" s="1"/>
  <c r="G30" i="3"/>
  <c r="G37" i="3"/>
  <c r="G44" i="3"/>
  <c r="G51" i="3"/>
  <c r="G58" i="3"/>
  <c r="E27" i="13"/>
  <c r="AA16" i="14"/>
  <c r="E25" i="13" s="1"/>
  <c r="Z16" i="14"/>
  <c r="E24" i="13" s="1"/>
  <c r="Y16" i="14"/>
  <c r="E23" i="13" s="1"/>
  <c r="X16" i="14"/>
  <c r="E22" i="13" s="1"/>
  <c r="W16" i="14"/>
  <c r="E21" i="13" s="1"/>
  <c r="V16" i="14"/>
  <c r="E20" i="13" s="1"/>
  <c r="U16" i="14"/>
  <c r="E19" i="13" s="1"/>
  <c r="T16" i="14"/>
  <c r="E18" i="13" s="1"/>
  <c r="S16" i="14"/>
  <c r="E17" i="13" s="1"/>
  <c r="R16" i="14"/>
  <c r="E16" i="13" s="1"/>
  <c r="Q16" i="14"/>
  <c r="E15" i="13" s="1"/>
  <c r="P16" i="14"/>
  <c r="E14" i="13" s="1"/>
  <c r="O16" i="14"/>
  <c r="E13" i="13" s="1"/>
  <c r="N16" i="14"/>
  <c r="E12" i="13" s="1"/>
  <c r="M16" i="14"/>
  <c r="E11" i="13" s="1"/>
  <c r="L16" i="14"/>
  <c r="E10" i="13" s="1"/>
  <c r="K16" i="14"/>
  <c r="E9" i="13" s="1"/>
  <c r="J16" i="14"/>
  <c r="E8" i="13" s="1"/>
  <c r="I16" i="14"/>
  <c r="E7" i="13" s="1"/>
  <c r="H16" i="14"/>
  <c r="E6" i="13" s="1"/>
  <c r="H7" i="7" l="1"/>
  <c r="H150" i="7" s="1"/>
  <c r="G7" i="3"/>
  <c r="H7" i="3"/>
  <c r="G7" i="7"/>
  <c r="G150" i="7" s="1"/>
  <c r="G7" i="6"/>
  <c r="H7" i="6"/>
  <c r="G7" i="4"/>
  <c r="H7" i="4"/>
  <c r="H7" i="5"/>
  <c r="G7" i="5"/>
  <c r="H29" i="7"/>
  <c r="H28" i="7" s="1"/>
  <c r="G28" i="7"/>
  <c r="H30" i="6"/>
  <c r="G29" i="6"/>
  <c r="H37" i="6"/>
  <c r="G36" i="6"/>
  <c r="H36" i="6" s="1"/>
  <c r="H58" i="6"/>
  <c r="G57" i="6"/>
  <c r="H57" i="6" s="1"/>
  <c r="H51" i="6"/>
  <c r="G50" i="6"/>
  <c r="H50" i="6" s="1"/>
  <c r="H44" i="6"/>
  <c r="G43" i="6"/>
  <c r="H43" i="6" s="1"/>
  <c r="H29" i="5"/>
  <c r="H28" i="5" s="1"/>
  <c r="G28" i="5"/>
  <c r="H51" i="4"/>
  <c r="G50" i="4"/>
  <c r="H50" i="4" s="1"/>
  <c r="H58" i="4"/>
  <c r="G57" i="4"/>
  <c r="H57" i="4" s="1"/>
  <c r="H44" i="4"/>
  <c r="G43" i="4"/>
  <c r="H43" i="4" s="1"/>
  <c r="H37" i="4"/>
  <c r="G36" i="4"/>
  <c r="H36" i="4" s="1"/>
  <c r="C21" i="1"/>
  <c r="H30" i="4"/>
  <c r="G29" i="4"/>
  <c r="H44" i="3"/>
  <c r="G43" i="3"/>
  <c r="H43" i="3" s="1"/>
  <c r="H30" i="3"/>
  <c r="G29" i="3"/>
  <c r="H51" i="3"/>
  <c r="G50" i="3"/>
  <c r="H50" i="3" s="1"/>
  <c r="H37" i="3"/>
  <c r="G36" i="3"/>
  <c r="H36" i="3" s="1"/>
  <c r="H58" i="3"/>
  <c r="G57" i="3"/>
  <c r="H57" i="3" s="1"/>
  <c r="E26" i="2"/>
  <c r="G6" i="7" l="1"/>
  <c r="H6" i="7"/>
  <c r="H150" i="5"/>
  <c r="G6" i="5"/>
  <c r="G152" i="7"/>
  <c r="G28" i="6"/>
  <c r="H29" i="6"/>
  <c r="H28" i="6" s="1"/>
  <c r="G150" i="5"/>
  <c r="H6" i="5"/>
  <c r="G28" i="4"/>
  <c r="H29" i="4"/>
  <c r="H28" i="4" s="1"/>
  <c r="G28" i="3"/>
  <c r="H29" i="3"/>
  <c r="H28" i="3" s="1"/>
  <c r="D10" i="1" l="1"/>
  <c r="H152" i="7"/>
  <c r="H154" i="7" s="1"/>
  <c r="F10" i="1" s="1"/>
  <c r="G154" i="7"/>
  <c r="E10" i="1" s="1"/>
  <c r="G150" i="6"/>
  <c r="G6" i="6"/>
  <c r="C9" i="1" s="1"/>
  <c r="H6" i="6"/>
  <c r="H150" i="6"/>
  <c r="G152" i="5"/>
  <c r="H6" i="4"/>
  <c r="H150" i="4"/>
  <c r="G150" i="4"/>
  <c r="G6" i="4"/>
  <c r="C7" i="1" s="1"/>
  <c r="H150" i="3"/>
  <c r="H6" i="3"/>
  <c r="C16" i="1"/>
  <c r="G6" i="3"/>
  <c r="C6" i="1" s="1"/>
  <c r="G150" i="3"/>
  <c r="C10" i="1"/>
  <c r="C8" i="1"/>
  <c r="G152" i="6" l="1"/>
  <c r="G154" i="6" s="1"/>
  <c r="E9" i="1" s="1"/>
  <c r="D8" i="1"/>
  <c r="H152" i="5"/>
  <c r="H154" i="5" s="1"/>
  <c r="F8" i="1" s="1"/>
  <c r="G154" i="5"/>
  <c r="E8" i="1" s="1"/>
  <c r="G152" i="4"/>
  <c r="G152" i="3"/>
  <c r="H152" i="6" l="1"/>
  <c r="H154" i="6" s="1"/>
  <c r="F9" i="1" s="1"/>
  <c r="D9" i="1"/>
  <c r="H152" i="4"/>
  <c r="H154" i="4" s="1"/>
  <c r="F7" i="1" s="1"/>
  <c r="D41" i="1" s="1"/>
  <c r="D7" i="1"/>
  <c r="G154" i="4"/>
  <c r="E7" i="1" s="1"/>
  <c r="C41" i="1" s="1"/>
  <c r="H152" i="3"/>
  <c r="H154" i="3" s="1"/>
  <c r="F6" i="1" s="1"/>
  <c r="D6" i="1"/>
  <c r="G154" i="3"/>
  <c r="E6" i="1" s="1"/>
  <c r="C39" i="1" s="1"/>
  <c r="D39" i="1" l="1"/>
  <c r="F9" i="2"/>
  <c r="G9" i="2" s="1"/>
  <c r="F10" i="2"/>
  <c r="F11" i="2"/>
  <c r="F12" i="2"/>
  <c r="F13" i="2"/>
  <c r="F14" i="2"/>
  <c r="F15" i="2"/>
  <c r="F16" i="2"/>
  <c r="F17" i="2"/>
  <c r="F18" i="2"/>
  <c r="F19" i="2"/>
  <c r="F20" i="2"/>
  <c r="F21" i="2"/>
  <c r="F22" i="2"/>
  <c r="F23" i="2"/>
  <c r="F24" i="2"/>
  <c r="F25" i="2"/>
  <c r="F26" i="2"/>
  <c r="F27" i="2"/>
  <c r="F8" i="2"/>
  <c r="C9" i="2"/>
  <c r="C10" i="2"/>
  <c r="C11" i="2"/>
  <c r="C12" i="2"/>
  <c r="C13" i="2"/>
  <c r="C14" i="2"/>
  <c r="C15" i="2"/>
  <c r="C16" i="2"/>
  <c r="C17" i="2"/>
  <c r="C18" i="2"/>
  <c r="C19" i="2"/>
  <c r="C20" i="2"/>
  <c r="C21" i="2"/>
  <c r="C22" i="2"/>
  <c r="C23" i="2"/>
  <c r="C24" i="2"/>
  <c r="C25" i="2"/>
  <c r="C26" i="2"/>
  <c r="C27" i="2"/>
  <c r="C8" i="2"/>
  <c r="G86" i="2"/>
  <c r="G87" i="2"/>
  <c r="H87" i="2" s="1"/>
  <c r="D152" i="2"/>
  <c r="H86" i="2"/>
  <c r="E30" i="2"/>
  <c r="G30" i="2" s="1"/>
  <c r="E37" i="2"/>
  <c r="G37" i="2" s="1"/>
  <c r="H37" i="2" s="1"/>
  <c r="E38" i="2"/>
  <c r="G38" i="2" s="1"/>
  <c r="H38" i="2" s="1"/>
  <c r="G39" i="2"/>
  <c r="H39" i="2" s="1"/>
  <c r="G40" i="2"/>
  <c r="H40" i="2" s="1"/>
  <c r="G41" i="2"/>
  <c r="H41" i="2" s="1"/>
  <c r="G42" i="2"/>
  <c r="H42" i="2" s="1"/>
  <c r="E44" i="2"/>
  <c r="G44" i="2" s="1"/>
  <c r="G46" i="2"/>
  <c r="G47" i="2"/>
  <c r="H47" i="2" s="1"/>
  <c r="G48" i="2"/>
  <c r="H48" i="2" s="1"/>
  <c r="G49" i="2"/>
  <c r="H49" i="2" s="1"/>
  <c r="E51" i="2"/>
  <c r="G51" i="2" s="1"/>
  <c r="E58" i="2"/>
  <c r="G58" i="2" s="1"/>
  <c r="G60" i="2"/>
  <c r="G61" i="2"/>
  <c r="H61" i="2" s="1"/>
  <c r="G62" i="2"/>
  <c r="G63" i="2"/>
  <c r="H63" i="2" s="1"/>
  <c r="R65" i="2"/>
  <c r="F65" i="2" s="1"/>
  <c r="G65" i="2" s="1"/>
  <c r="F145" i="2"/>
  <c r="G145" i="2" s="1"/>
  <c r="O66" i="2"/>
  <c r="R66" i="2" s="1"/>
  <c r="F66" i="2" s="1"/>
  <c r="G66" i="2" s="1"/>
  <c r="H66" i="2" s="1"/>
  <c r="O67" i="2"/>
  <c r="R67" i="2" s="1"/>
  <c r="F67" i="2" s="1"/>
  <c r="G67" i="2" s="1"/>
  <c r="H67" i="2" s="1"/>
  <c r="O68" i="2"/>
  <c r="R68" i="2" s="1"/>
  <c r="F68" i="2" s="1"/>
  <c r="G68" i="2" s="1"/>
  <c r="H68" i="2" s="1"/>
  <c r="O69" i="2"/>
  <c r="R69" i="2" s="1"/>
  <c r="F69" i="2" s="1"/>
  <c r="G69" i="2" s="1"/>
  <c r="H69" i="2" s="1"/>
  <c r="O70" i="2"/>
  <c r="R70" i="2" s="1"/>
  <c r="F70" i="2" s="1"/>
  <c r="G70" i="2" s="1"/>
  <c r="H70" i="2" s="1"/>
  <c r="O71" i="2"/>
  <c r="R71" i="2" s="1"/>
  <c r="G71" i="2" s="1"/>
  <c r="H71" i="2" s="1"/>
  <c r="O72" i="2"/>
  <c r="R72" i="2" s="1"/>
  <c r="F72" i="2" s="1"/>
  <c r="G72" i="2" s="1"/>
  <c r="H72" i="2" s="1"/>
  <c r="O73" i="2"/>
  <c r="R73" i="2" s="1"/>
  <c r="F73" i="2" s="1"/>
  <c r="G73" i="2" s="1"/>
  <c r="H73" i="2" s="1"/>
  <c r="O74" i="2"/>
  <c r="R74" i="2" s="1"/>
  <c r="F74" i="2" s="1"/>
  <c r="G74" i="2" s="1"/>
  <c r="H74" i="2" s="1"/>
  <c r="O75" i="2"/>
  <c r="R75" i="2" s="1"/>
  <c r="F75" i="2" s="1"/>
  <c r="G75" i="2" s="1"/>
  <c r="H75" i="2" s="1"/>
  <c r="O76" i="2"/>
  <c r="R76" i="2" s="1"/>
  <c r="F76" i="2" s="1"/>
  <c r="G76" i="2" s="1"/>
  <c r="H76" i="2" s="1"/>
  <c r="O77" i="2"/>
  <c r="R77" i="2" s="1"/>
  <c r="F77" i="2" s="1"/>
  <c r="G77" i="2" s="1"/>
  <c r="H77" i="2" s="1"/>
  <c r="O78" i="2"/>
  <c r="R78" i="2" s="1"/>
  <c r="F78" i="2" s="1"/>
  <c r="G78" i="2" s="1"/>
  <c r="H78" i="2" s="1"/>
  <c r="O79" i="2"/>
  <c r="R79" i="2" s="1"/>
  <c r="F79" i="2" s="1"/>
  <c r="G79" i="2" s="1"/>
  <c r="H79" i="2" s="1"/>
  <c r="O80" i="2"/>
  <c r="R80" i="2" s="1"/>
  <c r="F80" i="2" s="1"/>
  <c r="G80" i="2" s="1"/>
  <c r="H80" i="2" s="1"/>
  <c r="O81" i="2"/>
  <c r="R81" i="2" s="1"/>
  <c r="F81" i="2" s="1"/>
  <c r="G81" i="2" s="1"/>
  <c r="H81" i="2" s="1"/>
  <c r="O82" i="2"/>
  <c r="R82" i="2" s="1"/>
  <c r="F82" i="2" s="1"/>
  <c r="G82" i="2" s="1"/>
  <c r="H82" i="2" s="1"/>
  <c r="O83" i="2"/>
  <c r="O84" i="2"/>
  <c r="R84" i="2" s="1"/>
  <c r="F84" i="2" s="1"/>
  <c r="G84" i="2" s="1"/>
  <c r="H84" i="2" s="1"/>
  <c r="G32" i="2"/>
  <c r="H32" i="2" s="1"/>
  <c r="G33" i="2"/>
  <c r="H33" i="2" s="1"/>
  <c r="G34" i="2"/>
  <c r="H34" i="2" s="1"/>
  <c r="G35" i="2"/>
  <c r="H35" i="2" s="1"/>
  <c r="G53" i="2"/>
  <c r="H53" i="2" s="1"/>
  <c r="G54" i="2"/>
  <c r="H54" i="2" s="1"/>
  <c r="G55" i="2"/>
  <c r="H55" i="2" s="1"/>
  <c r="G56" i="2"/>
  <c r="H56" i="2" s="1"/>
  <c r="H62" i="2"/>
  <c r="H60" i="2"/>
  <c r="H46" i="2"/>
  <c r="R83" i="2"/>
  <c r="F83" i="2" s="1"/>
  <c r="G83" i="2" s="1"/>
  <c r="H83" i="2" s="1"/>
  <c r="G91" i="2"/>
  <c r="H91" i="2" s="1"/>
  <c r="G98" i="2"/>
  <c r="H98" i="2" s="1"/>
  <c r="G105" i="2"/>
  <c r="H105" i="2" s="1"/>
  <c r="G112" i="2"/>
  <c r="H112" i="2" s="1"/>
  <c r="G119" i="2"/>
  <c r="H119" i="2" s="1"/>
  <c r="D25" i="1"/>
  <c r="F134" i="2"/>
  <c r="G134" i="2" s="1"/>
  <c r="F135" i="2"/>
  <c r="G135" i="2" s="1"/>
  <c r="H135" i="2" s="1"/>
  <c r="F136" i="2"/>
  <c r="G136" i="2" s="1"/>
  <c r="H136" i="2" s="1"/>
  <c r="F137" i="2"/>
  <c r="G137" i="2" s="1"/>
  <c r="H137" i="2" s="1"/>
  <c r="F138" i="2"/>
  <c r="G138" i="2" s="1"/>
  <c r="H138" i="2" s="1"/>
  <c r="F139" i="2"/>
  <c r="G139" i="2" s="1"/>
  <c r="H139" i="2" s="1"/>
  <c r="F140" i="2"/>
  <c r="G140" i="2" s="1"/>
  <c r="H140" i="2" s="1"/>
  <c r="F141" i="2"/>
  <c r="G141" i="2" s="1"/>
  <c r="H141" i="2" s="1"/>
  <c r="F142" i="2"/>
  <c r="G142" i="2" s="1"/>
  <c r="H142" i="2" s="1"/>
  <c r="F143" i="2"/>
  <c r="G143" i="2" s="1"/>
  <c r="H143" i="2" s="1"/>
  <c r="F146" i="2"/>
  <c r="G146" i="2" s="1"/>
  <c r="H146" i="2" s="1"/>
  <c r="F147" i="2"/>
  <c r="G147" i="2" s="1"/>
  <c r="H147" i="2" s="1"/>
  <c r="F148" i="2"/>
  <c r="G148" i="2" s="1"/>
  <c r="H148" i="2" s="1"/>
  <c r="F149" i="2"/>
  <c r="G149" i="2" s="1"/>
  <c r="H149" i="2" s="1"/>
  <c r="G132" i="2"/>
  <c r="H132" i="2" s="1"/>
  <c r="G131" i="2"/>
  <c r="H131" i="2" s="1"/>
  <c r="G130" i="2"/>
  <c r="H130" i="2" s="1"/>
  <c r="G129" i="2"/>
  <c r="H129" i="2" s="1"/>
  <c r="G128" i="2"/>
  <c r="H128" i="2" s="1"/>
  <c r="G127" i="2"/>
  <c r="H127" i="2" s="1"/>
  <c r="G126" i="2"/>
  <c r="H126" i="2" s="1"/>
  <c r="G125" i="2"/>
  <c r="H125" i="2" s="1"/>
  <c r="G124" i="2"/>
  <c r="H124" i="2" s="1"/>
  <c r="G123" i="2"/>
  <c r="H123" i="2" s="1"/>
  <c r="G122" i="2"/>
  <c r="H122" i="2" s="1"/>
  <c r="G121" i="2"/>
  <c r="H121" i="2" s="1"/>
  <c r="G120" i="2"/>
  <c r="H120" i="2" s="1"/>
  <c r="G118" i="2"/>
  <c r="H118" i="2" s="1"/>
  <c r="G117" i="2"/>
  <c r="H117" i="2" s="1"/>
  <c r="G116" i="2"/>
  <c r="H116" i="2" s="1"/>
  <c r="G115" i="2"/>
  <c r="H115" i="2" s="1"/>
  <c r="G114" i="2"/>
  <c r="H114" i="2" s="1"/>
  <c r="G113" i="2"/>
  <c r="H113" i="2" s="1"/>
  <c r="G111" i="2"/>
  <c r="H111" i="2" s="1"/>
  <c r="G110" i="2"/>
  <c r="H110" i="2" s="1"/>
  <c r="G109" i="2"/>
  <c r="H109" i="2" s="1"/>
  <c r="G108" i="2"/>
  <c r="G106" i="2"/>
  <c r="H106" i="2" s="1"/>
  <c r="G104" i="2"/>
  <c r="H104" i="2" s="1"/>
  <c r="G103" i="2"/>
  <c r="H103" i="2" s="1"/>
  <c r="G102" i="2"/>
  <c r="H102" i="2" s="1"/>
  <c r="G101" i="2"/>
  <c r="H101" i="2" s="1"/>
  <c r="G100" i="2"/>
  <c r="H100" i="2" s="1"/>
  <c r="G99" i="2"/>
  <c r="H99" i="2" s="1"/>
  <c r="G97" i="2"/>
  <c r="H97" i="2" s="1"/>
  <c r="G95" i="2"/>
  <c r="H95" i="2" s="1"/>
  <c r="G94" i="2"/>
  <c r="H94" i="2" s="1"/>
  <c r="G93" i="2"/>
  <c r="H93" i="2" s="1"/>
  <c r="G92" i="2"/>
  <c r="H92" i="2" s="1"/>
  <c r="G90" i="2"/>
  <c r="H90" i="2" s="1"/>
  <c r="G89" i="2"/>
  <c r="H89" i="2" s="1"/>
  <c r="G88" i="2"/>
  <c r="H88" i="2" s="1"/>
  <c r="G26" i="2" l="1"/>
  <c r="H26" i="2" s="1"/>
  <c r="G18" i="2"/>
  <c r="H18" i="2" s="1"/>
  <c r="G10" i="2"/>
  <c r="H10" i="2" s="1"/>
  <c r="G20" i="2"/>
  <c r="H20" i="2" s="1"/>
  <c r="G25" i="2"/>
  <c r="H25" i="2" s="1"/>
  <c r="G17" i="2"/>
  <c r="H17" i="2" s="1"/>
  <c r="G8" i="2"/>
  <c r="H8" i="2" s="1"/>
  <c r="G12" i="2"/>
  <c r="H12" i="2" s="1"/>
  <c r="G24" i="2"/>
  <c r="H24" i="2" s="1"/>
  <c r="G16" i="2"/>
  <c r="H16" i="2" s="1"/>
  <c r="G23" i="2"/>
  <c r="H23" i="2" s="1"/>
  <c r="G15" i="2"/>
  <c r="H15" i="2" s="1"/>
  <c r="G22" i="2"/>
  <c r="H22" i="2" s="1"/>
  <c r="G14" i="2"/>
  <c r="H14" i="2" s="1"/>
  <c r="G27" i="2"/>
  <c r="H27" i="2" s="1"/>
  <c r="G11" i="2"/>
  <c r="G21" i="2"/>
  <c r="H21" i="2" s="1"/>
  <c r="G19" i="2"/>
  <c r="H19" i="2" s="1"/>
  <c r="G13" i="2"/>
  <c r="H13" i="2" s="1"/>
  <c r="G144" i="2"/>
  <c r="C22" i="1" s="1"/>
  <c r="H145" i="2"/>
  <c r="H144" i="2" s="1"/>
  <c r="D22" i="1" s="1"/>
  <c r="G64" i="2"/>
  <c r="C17" i="1" s="1"/>
  <c r="C31" i="1" s="1"/>
  <c r="H65" i="2"/>
  <c r="H64" i="2" s="1"/>
  <c r="D17" i="1" s="1"/>
  <c r="H134" i="2"/>
  <c r="H133" i="2" s="1"/>
  <c r="D21" i="1" s="1"/>
  <c r="G133" i="2"/>
  <c r="G85" i="2"/>
  <c r="C18" i="1" s="1"/>
  <c r="G107" i="2"/>
  <c r="C20" i="1" s="1"/>
  <c r="E45" i="2"/>
  <c r="G45" i="2" s="1"/>
  <c r="H45" i="2" s="1"/>
  <c r="E52" i="2"/>
  <c r="G52" i="2" s="1"/>
  <c r="H52" i="2" s="1"/>
  <c r="E59" i="2"/>
  <c r="G59" i="2" s="1"/>
  <c r="H59" i="2" s="1"/>
  <c r="E31" i="2"/>
  <c r="G31" i="2" s="1"/>
  <c r="H31" i="2" s="1"/>
  <c r="G36" i="2"/>
  <c r="H36" i="2" s="1"/>
  <c r="H30" i="2"/>
  <c r="H58" i="2"/>
  <c r="H51" i="2"/>
  <c r="G43" i="2"/>
  <c r="H43" i="2" s="1"/>
  <c r="H44" i="2"/>
  <c r="H9" i="2"/>
  <c r="H108" i="2"/>
  <c r="H107" i="2" s="1"/>
  <c r="D20" i="1" s="1"/>
  <c r="H85" i="2"/>
  <c r="D18" i="1" s="1"/>
  <c r="G96" i="2"/>
  <c r="H96" i="2"/>
  <c r="D19" i="1" s="1"/>
  <c r="G7" i="2" l="1"/>
  <c r="C15" i="1" s="1"/>
  <c r="H11" i="2"/>
  <c r="H7" i="2" s="1"/>
  <c r="D15" i="1" s="1"/>
  <c r="G50" i="2"/>
  <c r="H50" i="2" s="1"/>
  <c r="C32" i="1"/>
  <c r="C33" i="1"/>
  <c r="G57" i="2"/>
  <c r="H57" i="2" s="1"/>
  <c r="G29" i="2"/>
  <c r="H29" i="2" s="1"/>
  <c r="H28" i="2" s="1"/>
  <c r="D16" i="1" s="1"/>
  <c r="G6" i="2" l="1"/>
  <c r="C5" i="1" s="1"/>
  <c r="G150" i="2" l="1"/>
  <c r="G152" i="2" s="1"/>
  <c r="C23" i="1"/>
  <c r="D23" i="1"/>
  <c r="H150" i="2"/>
  <c r="H6" i="2"/>
  <c r="D5" i="1" l="1"/>
  <c r="C27" i="1"/>
  <c r="G154" i="2"/>
  <c r="E5" i="1" s="1"/>
  <c r="C37" i="1" s="1"/>
  <c r="C44" i="1" s="1"/>
  <c r="C38" i="1" s="1"/>
  <c r="H152" i="2"/>
  <c r="C11" i="1"/>
  <c r="H154" i="2" l="1"/>
  <c r="F5" i="1" s="1"/>
  <c r="D37" i="1" s="1"/>
  <c r="D44" i="1" s="1"/>
  <c r="D27" i="1"/>
  <c r="C29" i="1"/>
  <c r="E31" i="1" l="1"/>
  <c r="E33" i="1"/>
  <c r="E32" i="1"/>
  <c r="D31" i="1"/>
  <c r="D32" i="1"/>
  <c r="D11" i="1"/>
  <c r="D33" i="1"/>
  <c r="D29" i="1"/>
  <c r="E30" i="1" l="1"/>
  <c r="E29" i="1"/>
  <c r="C40" i="1"/>
  <c r="C42" i="1"/>
  <c r="E11" i="1"/>
  <c r="F11" i="1"/>
  <c r="C43"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<sst xmlns="http://schemas.openxmlformats.org/spreadsheetml/2006/main" count="1867" uniqueCount="282">
  <si>
    <t>Pildyti tik žaliai pažymėtus langelius</t>
  </si>
  <si>
    <t>1 lentelė: MTEP veiklų išlaidos pagal poveikles</t>
  </si>
  <si>
    <t>Nr.</t>
  </si>
  <si>
    <t>Poveiklės pavadinimas</t>
  </si>
  <si>
    <t>Tiesioginių išlaidų suma, Eur</t>
  </si>
  <si>
    <t>Netiesioginių išlaidų suma, Eur</t>
  </si>
  <si>
    <t>Tinkamų finansuoti išlaidų suma, Eur</t>
  </si>
  <si>
    <t>Prašomas finansavimas, Eur</t>
  </si>
  <si>
    <t>3</t>
  </si>
  <si>
    <t>4</t>
  </si>
  <si>
    <t>5</t>
  </si>
  <si>
    <t>6</t>
  </si>
  <si>
    <t>Iš viso:</t>
  </si>
  <si>
    <t>2 lentelė: MTEP veiklų išlaidos pagal PFSA 11.5 papunktį</t>
  </si>
  <si>
    <t>Išlaidų pavadinimas</t>
  </si>
  <si>
    <t>1</t>
  </si>
  <si>
    <t>2</t>
  </si>
  <si>
    <t>7</t>
  </si>
  <si>
    <t>8</t>
  </si>
  <si>
    <t>Iš viso TIESIOGINIŲ išlaidų:</t>
  </si>
  <si>
    <r>
      <t xml:space="preserve">Pasirinkite netiesioginių išlaidų normą
</t>
    </r>
    <r>
      <rPr>
        <sz val="9"/>
        <color theme="1"/>
        <rFont val="Verdana"/>
        <family val="2"/>
      </rPr>
      <t>(0 proc. arba 7 proc.)</t>
    </r>
  </si>
  <si>
    <t>9</t>
  </si>
  <si>
    <r>
      <rPr>
        <b/>
        <sz val="9"/>
        <rFont val="Verdana"/>
        <family val="2"/>
      </rPr>
      <t>NETIESIOGINĖS</t>
    </r>
    <r>
      <rPr>
        <sz val="9"/>
        <rFont val="Verdana"/>
        <family val="2"/>
      </rPr>
      <t xml:space="preserve"> išlaidos pagal fiksuotąją projekto išlaidų normą</t>
    </r>
  </si>
  <si>
    <t>Tinkamų finansuoti išlaidų suma:</t>
  </si>
  <si>
    <t>3 išlaidų eilutės suma ir procentinė dalis</t>
  </si>
  <si>
    <t>4 ir 5 išlaidų eilučių suma ir procentinė dalis</t>
  </si>
  <si>
    <t>8 išlaidų eilutės suma ir procentinė dalis</t>
  </si>
  <si>
    <t>3 lentelė: MTEP veiklų išlaidų paskirstymas pagal pareiškėją ir partnerį(-ius)</t>
  </si>
  <si>
    <t>Pareiškėjo / partnerio (-ių) išlaidos, Eur</t>
  </si>
  <si>
    <t>Tinkamų finansuoti išlaidų suma</t>
  </si>
  <si>
    <t>Procentinė tinkamų finansuoti išlaidų dalis, proc.</t>
  </si>
  <si>
    <t>Iš viso, proc.</t>
  </si>
  <si>
    <t>Iš viso, Eur:</t>
  </si>
  <si>
    <t xml:space="preserve">INFORMACIJA APIE PRISKAITYTĄ IR IŠMOKĖTĄ DARBO UŽMOKESTĮ     </t>
  </si>
  <si>
    <t>Žemiau esančioje lentelėje įrašykite pareiškėjo ir partnerio(-ių) esamus ar paluojamus įdarbinti darbuotojus, kurie vykdys projektą.</t>
  </si>
  <si>
    <t>Vardas, pavardė</t>
  </si>
  <si>
    <t>Pareigos</t>
  </si>
  <si>
    <t>Bendras valandų skaičius projekte</t>
  </si>
  <si>
    <t>Darbo užmokesčio valandinis įkainis, Eur/val.</t>
  </si>
  <si>
    <t>Projekto vykdytojo pavadinimas</t>
  </si>
  <si>
    <t>10</t>
  </si>
  <si>
    <t>11</t>
  </si>
  <si>
    <t>12</t>
  </si>
  <si>
    <t>13</t>
  </si>
  <si>
    <t>14</t>
  </si>
  <si>
    <t>15</t>
  </si>
  <si>
    <t>16</t>
  </si>
  <si>
    <t>17</t>
  </si>
  <si>
    <t>18</t>
  </si>
  <si>
    <t>19</t>
  </si>
  <si>
    <t>20</t>
  </si>
  <si>
    <t>Partnerio Nr. 1 pavadinimas</t>
  </si>
  <si>
    <t>Partnerio Nr. 2 pavadinimas</t>
  </si>
  <si>
    <t>INFORMACIJA APIE PLANUOJAMAS ĮSIGYTI PASLAUGAS</t>
  </si>
  <si>
    <t>Paslaugos pavadinimas</t>
  </si>
  <si>
    <t>Išlaidų pagrindimo dokumentai</t>
  </si>
  <si>
    <t>Užduoties Nr.</t>
  </si>
  <si>
    <t>Užduoties pavadinimas</t>
  </si>
  <si>
    <t>TPL</t>
  </si>
  <si>
    <t>Užduoties aprašymas</t>
  </si>
  <si>
    <r>
      <t xml:space="preserve">Užduoties rezultatas 
</t>
    </r>
    <r>
      <rPr>
        <sz val="9"/>
        <color theme="1"/>
        <rFont val="Verdana"/>
        <family val="2"/>
        <charset val="186"/>
      </rPr>
      <t>(bandymo protokolas, testavimo ataskaita, maketo brėžiniai, nuotraukos ir pan.)</t>
    </r>
  </si>
  <si>
    <r>
      <rPr>
        <b/>
        <sz val="9"/>
        <color theme="1"/>
        <rFont val="Verdana"/>
        <family val="2"/>
        <charset val="186"/>
      </rPr>
      <t>Moksliniai tyrimai</t>
    </r>
    <r>
      <rPr>
        <sz val="9"/>
        <color theme="1"/>
        <rFont val="Verdana"/>
        <family val="2"/>
        <charset val="186"/>
      </rPr>
      <t xml:space="preserve"> (projekto vykdytojas)</t>
    </r>
  </si>
  <si>
    <r>
      <rPr>
        <b/>
        <sz val="9"/>
        <color theme="1"/>
        <rFont val="Verdana"/>
        <family val="2"/>
        <charset val="186"/>
      </rPr>
      <t>Moksliniai tyrimai</t>
    </r>
    <r>
      <rPr>
        <sz val="9"/>
        <color theme="1"/>
        <rFont val="Verdana"/>
        <family val="2"/>
        <charset val="186"/>
      </rPr>
      <t xml:space="preserve"> (partneris 1)</t>
    </r>
  </si>
  <si>
    <r>
      <rPr>
        <b/>
        <sz val="9"/>
        <color theme="1"/>
        <rFont val="Verdana"/>
        <family val="2"/>
        <charset val="186"/>
      </rPr>
      <t>Moksliniai tyrimai</t>
    </r>
    <r>
      <rPr>
        <sz val="9"/>
        <color theme="1"/>
        <rFont val="Verdana"/>
        <family val="2"/>
        <charset val="186"/>
      </rPr>
      <t xml:space="preserve"> (partneris 2)</t>
    </r>
  </si>
  <si>
    <r>
      <rPr>
        <b/>
        <sz val="9"/>
        <color theme="1"/>
        <rFont val="Verdana"/>
        <family val="2"/>
        <charset val="186"/>
      </rPr>
      <t xml:space="preserve">Eksperimentinė plėtra </t>
    </r>
    <r>
      <rPr>
        <sz val="9"/>
        <color theme="1"/>
        <rFont val="Verdana"/>
        <family val="2"/>
        <charset val="186"/>
      </rPr>
      <t>(projekto vykdytojas)</t>
    </r>
  </si>
  <si>
    <r>
      <rPr>
        <b/>
        <sz val="9"/>
        <color theme="1"/>
        <rFont val="Verdana"/>
        <family val="2"/>
        <charset val="186"/>
      </rPr>
      <t xml:space="preserve">Eksperimentinė plėtra </t>
    </r>
    <r>
      <rPr>
        <sz val="9"/>
        <color theme="1"/>
        <rFont val="Verdana"/>
        <family val="2"/>
        <charset val="186"/>
      </rPr>
      <t>(partneris 1)</t>
    </r>
  </si>
  <si>
    <r>
      <rPr>
        <b/>
        <sz val="9"/>
        <color theme="1"/>
        <rFont val="Verdana"/>
        <family val="2"/>
        <charset val="186"/>
      </rPr>
      <t xml:space="preserve">Eksperimentinė plėtra </t>
    </r>
    <r>
      <rPr>
        <sz val="9"/>
        <color theme="1"/>
        <rFont val="Verdana"/>
        <family val="2"/>
        <charset val="186"/>
      </rPr>
      <t>(partneris 2)</t>
    </r>
  </si>
  <si>
    <t xml:space="preserve">Poveiklės pavadinimas </t>
  </si>
  <si>
    <t>Užduoties pradžia (projekto mėnuo)</t>
  </si>
  <si>
    <t>Užduoties pabaiga (projekto mėnuo)</t>
  </si>
  <si>
    <t>Užduočiai atlikti reikalingos paslaugos</t>
  </si>
  <si>
    <t>Projekto vykdytojo darbuotojai</t>
  </si>
  <si>
    <t>Iš viso valandų poveiklėje:</t>
  </si>
  <si>
    <t>Partnerio Nr. 1 darbuotojai</t>
  </si>
  <si>
    <t>Partnerio Nr. 2 darbuotojai</t>
  </si>
  <si>
    <t>Poveiklės pavadinimas:</t>
  </si>
  <si>
    <t>Moksliniai tyrimai (projekto vykdytojas)</t>
  </si>
  <si>
    <t>Projekto vykdytojas, partneris:</t>
  </si>
  <si>
    <t>Finansavimo intensyvumas:</t>
  </si>
  <si>
    <t>Matavimo vnt.</t>
  </si>
  <si>
    <t>Kiekis</t>
  </si>
  <si>
    <t>Vieneto kaina be PVM, Eur</t>
  </si>
  <si>
    <t>Tinkamų finansuoti išlaidų suma be PVM, Eur</t>
  </si>
  <si>
    <t>Išlaidų pagrindimo dokumentų pavadinimas, data ir Nr., skaičiavimų paaiškinimas</t>
  </si>
  <si>
    <t>Iš viso tiesioginių išlaidų:</t>
  </si>
  <si>
    <t>Projektą vykdančio personalo darbo užmokestis ir išlaidos su darbo santykiais susijusiems darbdavio įsipareigojimams</t>
  </si>
  <si>
    <t>1.1</t>
  </si>
  <si>
    <t>val.</t>
  </si>
  <si>
    <r>
      <t xml:space="preserve">Kad galėtumėte pasirinkti dartuotojus, pirmiausia užpildykite </t>
    </r>
    <r>
      <rPr>
        <b/>
        <sz val="9"/>
        <color rgb="FFC00000"/>
        <rFont val="Verdana"/>
        <family val="2"/>
        <charset val="186"/>
      </rPr>
      <t>lapą „Darbuotojai ir paslaugos“</t>
    </r>
  </si>
  <si>
    <t>1.2</t>
  </si>
  <si>
    <t>1.3</t>
  </si>
  <si>
    <t>1.4</t>
  </si>
  <si>
    <t>1.5</t>
  </si>
  <si>
    <t>1.6</t>
  </si>
  <si>
    <t>1.7</t>
  </si>
  <si>
    <t>1.8</t>
  </si>
  <si>
    <t>1.9</t>
  </si>
  <si>
    <t>1.10</t>
  </si>
  <si>
    <t>1.11</t>
  </si>
  <si>
    <t>1.12</t>
  </si>
  <si>
    <t>1.13</t>
  </si>
  <si>
    <t>1.14</t>
  </si>
  <si>
    <t>1.15</t>
  </si>
  <si>
    <t>1.16</t>
  </si>
  <si>
    <t>1.17</t>
  </si>
  <si>
    <t>1.18</t>
  </si>
  <si>
    <t>1.19</t>
  </si>
  <si>
    <t>1.20</t>
  </si>
  <si>
    <t>Projektą vykdančio personalo komandiruočių išlaidos</t>
  </si>
  <si>
    <t>2.1</t>
  </si>
  <si>
    <t>Komandiruotės pavadinimas</t>
  </si>
  <si>
    <t>Iš viso komandiruotei</t>
  </si>
  <si>
    <t>Komandiruotės šalis:</t>
  </si>
  <si>
    <t>Dienpinigiai</t>
  </si>
  <si>
    <t>dienos</t>
  </si>
  <si>
    <t>Komandiruotės trukmė:</t>
  </si>
  <si>
    <t>Gyvenamojo ploto nuoma</t>
  </si>
  <si>
    <t>naktys</t>
  </si>
  <si>
    <t>Vykstančių asmenų skaičius:</t>
  </si>
  <si>
    <t>asmuo/asmenys</t>
  </si>
  <si>
    <t>Kelionės išlaidos</t>
  </si>
  <si>
    <t>Dalyvavimo mokestis</t>
  </si>
  <si>
    <t>Kitos išlaidų pavadinimas</t>
  </si>
  <si>
    <t>2.2</t>
  </si>
  <si>
    <t>2.3</t>
  </si>
  <si>
    <t>2.4</t>
  </si>
  <si>
    <t>2.5</t>
  </si>
  <si>
    <t>Nusidėvėjimo išlaidos priemonėms ir įrenginiams</t>
  </si>
  <si>
    <t>Turto įvedimo į eksploataciją data</t>
  </si>
  <si>
    <t>Turto įsigijimo vertė, Eur</t>
  </si>
  <si>
    <t>Turto nudėvėjimo, amortizacijos laikotarpis, mėn.</t>
  </si>
  <si>
    <t>Numatoma turto likutinė vertė, Eur</t>
  </si>
  <si>
    <t>1 mėn. nudėvėjimo, amortizacijos suma, Eur</t>
  </si>
  <si>
    <t>Turto naudojamo projekto reikmėms laikas, mėn.</t>
  </si>
  <si>
    <t>Turto panaudojimo projekto reikmėms dalis (proc.)</t>
  </si>
  <si>
    <t>Projektui priskirta turto nusidėvėjimo, amortizacijos suma per projekto laikotarpį, Eur</t>
  </si>
  <si>
    <t>3.1</t>
  </si>
  <si>
    <t>3.2</t>
  </si>
  <si>
    <t>3.3</t>
  </si>
  <si>
    <t>3.4</t>
  </si>
  <si>
    <t>3.5</t>
  </si>
  <si>
    <t>3.6</t>
  </si>
  <si>
    <t>3.7</t>
  </si>
  <si>
    <t>3.8</t>
  </si>
  <si>
    <t>3.9</t>
  </si>
  <si>
    <t>3.10</t>
  </si>
  <si>
    <t>3.11</t>
  </si>
  <si>
    <t>3.12</t>
  </si>
  <si>
    <t>3.13</t>
  </si>
  <si>
    <t>3.14</t>
  </si>
  <si>
    <t>3.15</t>
  </si>
  <si>
    <t>3.16</t>
  </si>
  <si>
    <t>3.17</t>
  </si>
  <si>
    <t>3.18</t>
  </si>
  <si>
    <t>3.19</t>
  </si>
  <si>
    <t>3.20</t>
  </si>
  <si>
    <t>Išlaidos pagal sutartis vykdomiems moksliniams tyrimams, žinioms ir patentams</t>
  </si>
  <si>
    <t>4.1</t>
  </si>
  <si>
    <r>
      <t xml:space="preserve">Kad galėtumėte pasirinkti paslaugas, pirmiausia užpildykite </t>
    </r>
    <r>
      <rPr>
        <b/>
        <sz val="9"/>
        <color rgb="FFC00000"/>
        <rFont val="Verdana"/>
        <family val="2"/>
        <charset val="186"/>
      </rPr>
      <t>lapą „Darbuotojai ir paslaugos“</t>
    </r>
  </si>
  <si>
    <t>4.2</t>
  </si>
  <si>
    <t>4.3</t>
  </si>
  <si>
    <t>4.4</t>
  </si>
  <si>
    <t>4.5</t>
  </si>
  <si>
    <t>4.6</t>
  </si>
  <si>
    <t>4.7</t>
  </si>
  <si>
    <t>4.8</t>
  </si>
  <si>
    <t>4.9</t>
  </si>
  <si>
    <t>4.10</t>
  </si>
  <si>
    <t>Konsultavimo ir lygiaverčių paslaugų, naudojamų vien projektui, išlaidos</t>
  </si>
  <si>
    <t>5.1</t>
  </si>
  <si>
    <t>5.2</t>
  </si>
  <si>
    <t>5.3</t>
  </si>
  <si>
    <t>5.4</t>
  </si>
  <si>
    <t>5.5</t>
  </si>
  <si>
    <t>5.6</t>
  </si>
  <si>
    <t>5.7</t>
  </si>
  <si>
    <t>5.8</t>
  </si>
  <si>
    <t>5.9</t>
  </si>
  <si>
    <t>5.10</t>
  </si>
  <si>
    <t>Medžiagos, mažavertis inventorius, atsargos ir pan. produktai, priskirtini trumpalaikiam turtui ir tiesiogiai susiję su MTEP veikla</t>
  </si>
  <si>
    <t>6.1</t>
  </si>
  <si>
    <t>6.2</t>
  </si>
  <si>
    <t>6.3</t>
  </si>
  <si>
    <t>6.4</t>
  </si>
  <si>
    <t>6.5</t>
  </si>
  <si>
    <t>6.6</t>
  </si>
  <si>
    <t>6.7</t>
  </si>
  <si>
    <t>6.8</t>
  </si>
  <si>
    <t>6.9</t>
  </si>
  <si>
    <t>6.10</t>
  </si>
  <si>
    <t>6.11</t>
  </si>
  <si>
    <t>6.12</t>
  </si>
  <si>
    <t>6.13</t>
  </si>
  <si>
    <t>6.14</t>
  </si>
  <si>
    <t>6.15</t>
  </si>
  <si>
    <t>6.16</t>
  </si>
  <si>
    <t>6.17</t>
  </si>
  <si>
    <t>6.18</t>
  </si>
  <si>
    <t>6.19</t>
  </si>
  <si>
    <t>6.20</t>
  </si>
  <si>
    <t>6.21</t>
  </si>
  <si>
    <t>6.22</t>
  </si>
  <si>
    <t>6.23</t>
  </si>
  <si>
    <t>6.24</t>
  </si>
  <si>
    <t>6.25</t>
  </si>
  <si>
    <r>
      <t xml:space="preserve">Įrangos (išskyrus įsigytą iš ES fondų ar kitų ES finansinių priemonių lėšų) nuomos išlaidos, veiklai priskirtos </t>
    </r>
    <r>
      <rPr>
        <i/>
        <sz val="9"/>
        <color theme="1"/>
        <rFont val="Verdana"/>
        <family val="2"/>
        <charset val="186"/>
      </rPr>
      <t>pro rata</t>
    </r>
    <r>
      <rPr>
        <sz val="9"/>
        <color theme="1"/>
        <rFont val="Verdana"/>
        <family val="2"/>
        <charset val="186"/>
      </rPr>
      <t xml:space="preserve"> principu</t>
    </r>
  </si>
  <si>
    <t>Faktinės 1 mėnesio išlaidos, Eur</t>
  </si>
  <si>
    <t>Naudojimo projekte trukmė, mėn.</t>
  </si>
  <si>
    <t>7.1</t>
  </si>
  <si>
    <t>pro rata proc.</t>
  </si>
  <si>
    <t>7.2</t>
  </si>
  <si>
    <t>7.3</t>
  </si>
  <si>
    <t>7.4</t>
  </si>
  <si>
    <t>7.5</t>
  </si>
  <si>
    <t>7.6</t>
  </si>
  <si>
    <t>7.7</t>
  </si>
  <si>
    <t>7.8</t>
  </si>
  <si>
    <t>7.9</t>
  </si>
  <si>
    <t>7.10</t>
  </si>
  <si>
    <t>Projektui įgyvendinti būtinų pastatų arba patalpų nuomos išlaidos</t>
  </si>
  <si>
    <t>8.1</t>
  </si>
  <si>
    <t>8.2</t>
  </si>
  <si>
    <t>8.3</t>
  </si>
  <si>
    <t>8.4</t>
  </si>
  <si>
    <t>8.5</t>
  </si>
  <si>
    <t>Iš viso TIESIOGINIŲ projekto išlaidų:</t>
  </si>
  <si>
    <t>Netiesioginių išlaidų norma  nurodoma lape „Suvestinė“</t>
  </si>
  <si>
    <t>NETIESIOGINĖS išlaidos</t>
  </si>
  <si>
    <t>PAFT 172.1 papunktyje nurodyta fiksuotoji norma</t>
  </si>
  <si>
    <t>Iš viso tinkamų (tiesioginės+netiesioginės) finansuoti išlaidų:</t>
  </si>
  <si>
    <t>Moksliniai tyrimai (partneris 1)</t>
  </si>
  <si>
    <t>Moksliniai tyrimai (partneris 2)</t>
  </si>
  <si>
    <t>Eksperimentinė plėtra (projekto vykdytojas)</t>
  </si>
  <si>
    <t>Eksperimentinė plėtra (partneris 1)</t>
  </si>
  <si>
    <t>Eksperimentinė plėtra (partneris 2)</t>
  </si>
  <si>
    <t>MOKSLINIŲ TYRIMŲ IR EKSPERIMENTINĖS PLĖTROS ETAPŲ KLASIFIKACIJA*</t>
  </si>
  <si>
    <t>Bendroji sritis</t>
  </si>
  <si>
    <t>Mokslinių tyrimų ir eksperimentinės plėtros etapo eilės numeris</t>
  </si>
  <si>
    <t>Mokslinių tyrimų ir eksperimentinės plėtros etapo pavadinimas</t>
  </si>
  <si>
    <t>Veiklos aprašymas</t>
  </si>
  <si>
    <t>Veiklos rezultatas</t>
  </si>
  <si>
    <t>Fundamentiniai moksliniai tyrimai</t>
  </si>
  <si>
    <t>TPL1</t>
  </si>
  <si>
    <t>Fundamentinių žinių įgijimas</t>
  </si>
  <si>
    <t>Pirminis mokslinių tyrimų ir eksperimentinės plėtros etapas. Šiuo etapu baigiama fundamentinių mokslinių tyrimų fazė ir pradedama taikomųjų mokslinių tyrimų ir (ar) eksperimentinės plėtros fazė</t>
  </si>
  <si>
    <t>Gauti fundamentinių mokslinių tyrimų rezultatai, suformuluota jų taikymo (naudojimo) idėja</t>
  </si>
  <si>
    <t>Taikomieji moksliniai tyrimai</t>
  </si>
  <si>
    <t>TPL2</t>
  </si>
  <si>
    <t>Žinių taikymo koncepcijos formulavimas</t>
  </si>
  <si>
    <t>Koncepcija formuluojama teoriniu lygmeniu, grindžiama mokslinių tyrimų rezultatų analize. Nėra konkrečių koncepcijos įgyvendinamumą pagrindžiančių įrodymų</t>
  </si>
  <si>
    <t>Suformuluota žinių taikymo, kitaip – produkto sukūrimo, koncepcija</t>
  </si>
  <si>
    <t>TPL3</t>
  </si>
  <si>
    <t>Koncepcijos įgyvendinamumo įrodymas / patvirtinimas</t>
  </si>
  <si>
    <t>Vykdomi teoriniai ir eksperimentiniai taikomieji moksliniai tyrimai ir jų rezultatais įrodomos / patvirtinamos prielaidos dėl atskirų produkto elementų</t>
  </si>
  <si>
    <t>Nustatyti esminiai parametrai produktui kurti, įrodytas koncepcijos įgyvendinamumas</t>
  </si>
  <si>
    <t>TPL4</t>
  </si>
  <si>
    <t>Maketo (modelio), meno objekto projekto kūrimas ir testavimas</t>
  </si>
  <si>
    <t>Veikla apima skirtingų (ir esminių) būsimo produkto sudedamųjų dalių integraciją siekiant patvirtinti jų sisteminį veikimą laboratorinėmis sąlygomis. Maketas (modelis), meno objekto projektas dar labai tolimas nuo numanomo galutinio produkto. Maketo (modelio), meno objekto projekto testavimas paprastai parodo, kad reikia papildomų taikomųjų mokslinių tyrimų.
Šiame etape gali atsirasti eksperimentinės plėtros elementų</t>
  </si>
  <si>
    <t>Veikiantis pirminis maketas (proceso, paslaugos ir kt. modelis), parengtas meno objekto projektinis siūlymas</t>
  </si>
  <si>
    <t>TPL5</t>
  </si>
  <si>
    <t>Maketo (modelio) patikrinimas imituojant realias sąlygas, meno objekto projekto pristatymas visuomenei</t>
  </si>
  <si>
    <t>Šio lygio maketas (modelis) labai priartėjęs prie galutinio produkto. Į maketą (modelį) integruota daugiau sudedamųjų dalių. Siekiant patvirtinti faktinį veikimą, jis išbandomas laboratorinėmis arba kitomis bandymo sąlygomis imituojant realią aplinką ar stebimas tam tikroje socialinėje aplinkoje; meno objekto projektas pateikiamas ir derinamas su suinteresuotais asmenimis jo įgyvendinamumui ir įgyvendinimo tikslingumui nustatyti.
Šiame etape gali atsirasti eksperimentinės plėtros elementų</t>
  </si>
  <si>
    <t>Realioje veiklos aplinkoje veikiantis maketas (modelis), paruoštas meno objekto projektas</t>
  </si>
  <si>
    <t>Eksperimentinė plėtra</t>
  </si>
  <si>
    <t>TPL6</t>
  </si>
  <si>
    <t>Prototipo (bandomosios versijos) kūrimas</t>
  </si>
  <si>
    <t>Kuriamas konkretus produkto prototipas daug pažangesnis, nei nurodyta 5 mokslinių tyrimų ir eksperimentinės plėtros etape, jam suteikta reikiama konfigūracija, turinys, išvaizda ar kitos savybės; jo veikimą patvirtina laboratorinės arba kitos bandymo sąlygos (tam tikroje socialinėje aplinkoje).
Šiame etape gali kilti poreikis atlikti papildomus taikomuosius mokslinius tyrimus. Tokio poreikio tikimybė mažėja vėlesniuose etapuose</t>
  </si>
  <si>
    <t>Prototipas (prototipai, bandomosios proceso, sistemos, paslaugos, žmogaus, kultūros ar visuomenės problemų sprendinio versijos)</t>
  </si>
  <si>
    <t>TPL7</t>
  </si>
  <si>
    <t>Prototipo (bandomosios versijos) demonstravimas</t>
  </si>
  <si>
    <t>Šiuo lygmeniu labai artimas galutiniam produktui prototipas (bandomoji versija) išbandomas ir demonstruojamas realioje veikimo aplinkoje.
Šiame etape gali kilti poreikis atlikti papildomus taikomuosius mokslinius tyrimus. Tokio poreikio tikimybė mažėja vėlesniuose etapuose</t>
  </si>
  <si>
    <t>Galutinis prototipas (galutinė proceso, sistemos, paslaugos, žmogaus, kultūros ar visuomenės problemų sprendinio versija)</t>
  </si>
  <si>
    <t>TPL8</t>
  </si>
  <si>
    <t>Bandomosios partijos gamyba (versijos galutinis išbandymas)</t>
  </si>
  <si>
    <t>Parengiama įranga, sukaupiami ištekliai galutinio produkto bandomosios partijos gamybai. Pagaminama bandomoji produkto partija</t>
  </si>
  <si>
    <t>Pagaminta galutinio produkto bandomoji partija, išbandyta galutinė versija</t>
  </si>
  <si>
    <t>TPL9</t>
  </si>
  <si>
    <t>Sukurto naujo produkto įvertinimas (bandomieji sukurto naujo produkto pavyzdžiai, įvertinti vartotojo ir (arba) užsakovo)</t>
  </si>
  <si>
    <t>Įvertinama produkto kokybė ir išeiga. Produktas pristatomas potencialiems vartotojams</t>
  </si>
  <si>
    <t>Įvertinta galutinio produkto bandomoji partija</t>
  </si>
  <si>
    <t>Rekomenduojamos mokslinių tyrimų ir eksperimentinės plėtros etapų klasifikacijos aprašas, nuoroda internete:</t>
  </si>
  <si>
    <t>https://e-seimas.lrs.lt/portal/legalAct/lt/TAD/TAIS.426659/asr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</si>
</sst>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yyyy\-mm\-dd;@"/>
    <numFmt numFmtId="166" formatCode="#,##0.00\ &quot;€&quot;"/>
    <numFmt numFmtId="167" formatCode="#,##0.0"/>
  </numFmts>
  <fonts count="20" x14ac:knownFonts="1">
    <font>
      <sz val="11"/>
      <color theme="1"/>
      <name val="Calibri"/>
      <family val="2"/>
      <charset val="186"/>
      <scheme val="minor"/>
    </font>
    <font>
      <b/>
      <sz val="9"/>
      <color theme="1"/>
      <name val="Verdana"/>
      <family val="2"/>
    </font>
    <font>
      <sz val="9"/>
      <color theme="1"/>
      <name val="Verdana"/>
      <family val="2"/>
    </font>
    <font>
      <sz val="8"/>
      <name val="Calibri"/>
      <family val="2"/>
      <charset val="186"/>
      <scheme val="minor"/>
    </font>
    <font>
      <sz val="9"/>
      <name val="Verdana"/>
      <family val="2"/>
    </font>
    <font>
      <b/>
      <sz val="9"/>
      <color theme="1"/>
      <name val="Verdana"/>
      <family val="2"/>
      <charset val="186"/>
    </font>
    <font>
      <sz val="10"/>
      <color theme="1"/>
      <name val="Verdana"/>
      <family val="2"/>
      <charset val="186"/>
    </font>
    <font>
      <sz val="9"/>
      <color theme="1"/>
      <name val="Verdana"/>
      <family val="2"/>
      <charset val="186"/>
    </font>
    <font>
      <b/>
      <sz val="9"/>
      <color rgb="FFC00000"/>
      <name val="Verdana"/>
      <family val="2"/>
    </font>
    <font>
      <b/>
      <sz val="9"/>
      <color rgb="FF000000"/>
      <name val="Verdana"/>
      <family val="2"/>
    </font>
    <font>
      <b/>
      <sz val="9"/>
      <name val="Verdana"/>
      <family val="2"/>
    </font>
    <font>
      <b/>
      <sz val="10"/>
      <color theme="1"/>
      <name val="Verdana"/>
      <family val="2"/>
      <charset val="186"/>
    </font>
    <font>
      <b/>
      <sz val="10"/>
      <name val="Verdana"/>
      <family val="2"/>
      <charset val="186"/>
    </font>
    <font>
      <sz val="9"/>
      <color rgb="FFC00000"/>
      <name val="Verdana"/>
      <family val="2"/>
      <charset val="186"/>
    </font>
    <font>
      <sz val="9"/>
      <name val="Verdana"/>
      <family val="2"/>
      <charset val="186"/>
    </font>
    <font>
      <b/>
      <sz val="9"/>
      <color rgb="FFC00000"/>
      <name val="Verdana"/>
      <family val="2"/>
      <charset val="186"/>
    </font>
    <font>
      <sz val="11"/>
      <color theme="1"/>
      <name val="Calibri"/>
      <family val="2"/>
      <charset val="186"/>
      <scheme val="minor"/>
    </font>
    <font>
      <u/>
      <sz val="11"/>
      <color theme="10"/>
      <name val="Calibri"/>
      <family val="2"/>
      <charset val="186"/>
      <scheme val="minor"/>
    </font>
    <font>
      <i/>
      <sz val="9"/>
      <color theme="1"/>
      <name val="Verdana"/>
      <family val="2"/>
      <charset val="186"/>
    </font>
    <font>
      <sz val="10"/>
      <name val="Verdana"/>
      <family val="2"/>
      <charset val="186"/>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s>
  <cellStyleXfs count="2">
    <xf numFmtId="0" fontId="0" fillId="0" borderId="0"/>
    <xf numFmtId="0" fontId="17" fillId="0" borderId="0" applyNumberFormat="0" applyFill="0" applyBorder="0" applyAlignment="0" applyProtection="0"/>
  </cellStyleXfs>
  <cellXfs count="283">
    <xf numFmtId="0" fontId="0" fillId="0" borderId="0" xfId="0"/>
    <xf numFmtId="0" fontId="2" fillId="2" borderId="0" xfId="0" applyFont="1" applyFill="1" applyProtection="1">
      <protection hidden="1"/>
    </xf>
    <xf numFmtId="4" fontId="1" fillId="4" borderId="4" xfId="0" applyNumberFormat="1" applyFont="1" applyFill="1" applyBorder="1" applyAlignment="1" applyProtection="1">
      <alignment horizontal="center" vertical="center"/>
      <protection hidden="1"/>
    </xf>
    <xf numFmtId="0" fontId="1" fillId="2" borderId="0" xfId="0" applyFont="1" applyFill="1" applyAlignment="1" applyProtection="1">
      <alignment vertical="center"/>
      <protection hidden="1"/>
    </xf>
    <xf numFmtId="0" fontId="2" fillId="2" borderId="0" xfId="0" applyFont="1" applyFill="1" applyAlignment="1" applyProtection="1">
      <alignment horizontal="center"/>
      <protection hidden="1"/>
    </xf>
    <xf numFmtId="4" fontId="2" fillId="2" borderId="0" xfId="0" applyNumberFormat="1" applyFont="1" applyFill="1" applyProtection="1">
      <protection hidden="1"/>
    </xf>
    <xf numFmtId="4" fontId="4" fillId="2" borderId="0" xfId="0" applyNumberFormat="1" applyFont="1" applyFill="1" applyProtection="1">
      <protection hidden="1"/>
    </xf>
    <xf numFmtId="0" fontId="4" fillId="2" borderId="0" xfId="0" applyFont="1" applyFill="1" applyProtection="1">
      <protection hidden="1"/>
    </xf>
    <xf numFmtId="4" fontId="4" fillId="2" borderId="0" xfId="0" applyNumberFormat="1" applyFont="1" applyFill="1" applyAlignment="1" applyProtection="1">
      <alignment vertical="center" wrapText="1"/>
      <protection hidden="1"/>
    </xf>
    <xf numFmtId="4" fontId="4" fillId="2" borderId="0" xfId="0" applyNumberFormat="1" applyFont="1" applyFill="1" applyAlignment="1" applyProtection="1">
      <alignment vertical="center"/>
      <protection hidden="1"/>
    </xf>
    <xf numFmtId="49" fontId="1" fillId="2" borderId="5" xfId="0" applyNumberFormat="1" applyFont="1" applyFill="1" applyBorder="1" applyAlignment="1" applyProtection="1">
      <alignment horizontal="right" vertical="center"/>
      <protection hidden="1"/>
    </xf>
    <xf numFmtId="49" fontId="1" fillId="2" borderId="2" xfId="0" applyNumberFormat="1" applyFont="1" applyFill="1" applyBorder="1" applyAlignment="1" applyProtection="1">
      <alignment horizontal="right" vertical="center"/>
      <protection hidden="1"/>
    </xf>
    <xf numFmtId="4" fontId="1" fillId="2" borderId="2" xfId="0" applyNumberFormat="1" applyFont="1" applyFill="1" applyBorder="1" applyAlignment="1" applyProtection="1">
      <alignment horizontal="center" vertical="center"/>
      <protection hidden="1"/>
    </xf>
    <xf numFmtId="4" fontId="1" fillId="2" borderId="1" xfId="0" applyNumberFormat="1" applyFont="1" applyFill="1" applyBorder="1" applyAlignment="1" applyProtection="1">
      <alignment horizontal="center" vertical="center"/>
      <protection hidden="1"/>
    </xf>
    <xf numFmtId="4" fontId="1" fillId="2" borderId="3" xfId="0" applyNumberFormat="1" applyFont="1" applyFill="1" applyBorder="1" applyAlignment="1" applyProtection="1">
      <alignment horizontal="center" vertical="center"/>
      <protection hidden="1"/>
    </xf>
    <xf numFmtId="10" fontId="1" fillId="3" borderId="4" xfId="0" applyNumberFormat="1" applyFont="1" applyFill="1" applyBorder="1" applyAlignment="1" applyProtection="1">
      <alignment horizontal="center" vertical="center"/>
      <protection hidden="1"/>
    </xf>
    <xf numFmtId="0" fontId="7" fillId="2" borderId="0" xfId="0" applyFont="1" applyFill="1" applyProtection="1">
      <protection hidden="1"/>
    </xf>
    <xf numFmtId="0" fontId="8" fillId="2" borderId="0" xfId="0" applyFont="1" applyFill="1" applyAlignment="1" applyProtection="1">
      <alignment horizontal="left"/>
      <protection hidden="1"/>
    </xf>
    <xf numFmtId="0" fontId="8" fillId="2" borderId="0" xfId="0" applyFont="1" applyFill="1" applyAlignment="1" applyProtection="1">
      <alignment horizontal="center"/>
      <protection hidden="1"/>
    </xf>
    <xf numFmtId="0" fontId="1" fillId="4" borderId="7" xfId="0" applyFont="1" applyFill="1" applyBorder="1" applyAlignment="1" applyProtection="1">
      <alignment horizontal="center" vertical="center" wrapText="1"/>
      <protection hidden="1"/>
    </xf>
    <xf numFmtId="0" fontId="1" fillId="4" borderId="5" xfId="0" applyFont="1" applyFill="1" applyBorder="1" applyAlignment="1" applyProtection="1">
      <alignment horizontal="center" vertical="center" wrapText="1"/>
      <protection hidden="1"/>
    </xf>
    <xf numFmtId="0" fontId="1" fillId="4" borderId="4" xfId="0"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protection hidden="1"/>
    </xf>
    <xf numFmtId="4" fontId="2" fillId="0" borderId="4" xfId="0" applyNumberFormat="1" applyFont="1" applyBorder="1" applyAlignment="1" applyProtection="1">
      <alignment horizontal="center" vertical="center"/>
      <protection hidden="1"/>
    </xf>
    <xf numFmtId="49" fontId="2" fillId="2" borderId="4" xfId="0" applyNumberFormat="1" applyFont="1" applyFill="1" applyBorder="1" applyAlignment="1" applyProtection="1">
      <alignment horizontal="left" vertical="center"/>
      <protection hidden="1"/>
    </xf>
    <xf numFmtId="49" fontId="2" fillId="2" borderId="4" xfId="0" applyNumberFormat="1" applyFont="1" applyFill="1" applyBorder="1" applyAlignment="1" applyProtection="1">
      <alignment horizontal="center" vertical="center"/>
      <protection hidden="1"/>
    </xf>
    <xf numFmtId="49" fontId="1" fillId="2" borderId="0" xfId="0" applyNumberFormat="1" applyFont="1" applyFill="1" applyAlignment="1" applyProtection="1">
      <alignment horizontal="right" vertical="center"/>
      <protection hidden="1"/>
    </xf>
    <xf numFmtId="49" fontId="1" fillId="2" borderId="0" xfId="0" applyNumberFormat="1" applyFont="1" applyFill="1" applyAlignment="1" applyProtection="1">
      <alignment horizontal="center" vertical="center"/>
      <protection hidden="1"/>
    </xf>
    <xf numFmtId="4" fontId="1" fillId="2" borderId="0" xfId="0" applyNumberFormat="1"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0" fontId="9" fillId="4" borderId="4" xfId="0" applyFont="1" applyFill="1" applyBorder="1" applyAlignment="1" applyProtection="1">
      <alignment horizontal="center" vertical="center" wrapText="1"/>
      <protection hidden="1"/>
    </xf>
    <xf numFmtId="49" fontId="2" fillId="0" borderId="4" xfId="0" applyNumberFormat="1" applyFont="1" applyBorder="1" applyAlignment="1" applyProtection="1">
      <alignment horizontal="center" vertical="center"/>
      <protection hidden="1"/>
    </xf>
    <xf numFmtId="0" fontId="2" fillId="0" borderId="4" xfId="0" applyFont="1" applyBorder="1" applyAlignment="1" applyProtection="1">
      <alignment vertical="center" wrapText="1"/>
      <protection hidden="1"/>
    </xf>
    <xf numFmtId="4" fontId="2" fillId="2" borderId="4" xfId="0" applyNumberFormat="1" applyFont="1" applyFill="1" applyBorder="1" applyAlignment="1" applyProtection="1">
      <alignment horizontal="center" vertical="center"/>
      <protection hidden="1"/>
    </xf>
    <xf numFmtId="49" fontId="1" fillId="2" borderId="2" xfId="0" applyNumberFormat="1" applyFont="1" applyFill="1" applyBorder="1" applyAlignment="1" applyProtection="1">
      <alignment horizontal="right" vertical="center" wrapText="1"/>
      <protection hidden="1"/>
    </xf>
    <xf numFmtId="4" fontId="8" fillId="2" borderId="12" xfId="0" applyNumberFormat="1" applyFont="1" applyFill="1" applyBorder="1" applyAlignment="1" applyProtection="1">
      <alignment horizontal="left" vertical="center"/>
      <protection hidden="1"/>
    </xf>
    <xf numFmtId="49" fontId="4" fillId="2" borderId="4" xfId="0" applyNumberFormat="1" applyFont="1" applyFill="1" applyBorder="1" applyAlignment="1" applyProtection="1">
      <alignment vertical="center" wrapText="1"/>
      <protection hidden="1"/>
    </xf>
    <xf numFmtId="0" fontId="8" fillId="2" borderId="0" xfId="0" applyFont="1" applyFill="1" applyAlignment="1" applyProtection="1">
      <alignment horizontal="left" vertical="center"/>
      <protection hidden="1"/>
    </xf>
    <xf numFmtId="0" fontId="1" fillId="2" borderId="0" xfId="0" applyFont="1" applyFill="1" applyProtection="1">
      <protection hidden="1"/>
    </xf>
    <xf numFmtId="0" fontId="1" fillId="2" borderId="0" xfId="0" applyFont="1" applyFill="1" applyAlignment="1" applyProtection="1">
      <alignment horizontal="center"/>
      <protection hidden="1"/>
    </xf>
    <xf numFmtId="166" fontId="2" fillId="0" borderId="4" xfId="0" applyNumberFormat="1" applyFont="1" applyBorder="1" applyAlignment="1" applyProtection="1">
      <alignment horizontal="center" vertical="center"/>
      <protection hidden="1"/>
    </xf>
    <xf numFmtId="10" fontId="2" fillId="0" borderId="4" xfId="0" applyNumberFormat="1" applyFont="1" applyBorder="1" applyAlignment="1" applyProtection="1">
      <alignment horizontal="center"/>
      <protection hidden="1"/>
    </xf>
    <xf numFmtId="166" fontId="2" fillId="2" borderId="4" xfId="0" applyNumberFormat="1" applyFont="1" applyFill="1" applyBorder="1" applyAlignment="1" applyProtection="1">
      <alignment horizontal="center" vertical="center"/>
      <protection hidden="1"/>
    </xf>
    <xf numFmtId="10" fontId="2" fillId="2" borderId="4" xfId="0" applyNumberFormat="1" applyFont="1" applyFill="1" applyBorder="1" applyAlignment="1" applyProtection="1">
      <alignment horizontal="center"/>
      <protection hidden="1"/>
    </xf>
    <xf numFmtId="0" fontId="9" fillId="4" borderId="7" xfId="0" applyFont="1" applyFill="1" applyBorder="1" applyAlignment="1" applyProtection="1">
      <alignment horizontal="center" vertical="center" wrapText="1"/>
      <protection hidden="1"/>
    </xf>
    <xf numFmtId="0" fontId="4" fillId="0" borderId="0" xfId="0" applyFont="1" applyProtection="1">
      <protection hidden="1"/>
    </xf>
    <xf numFmtId="0" fontId="1" fillId="0" borderId="4" xfId="0" applyFont="1" applyBorder="1" applyAlignment="1" applyProtection="1">
      <alignment vertical="center" wrapText="1"/>
      <protection hidden="1"/>
    </xf>
    <xf numFmtId="4" fontId="1" fillId="2" borderId="4" xfId="0" applyNumberFormat="1" applyFont="1" applyFill="1" applyBorder="1" applyAlignment="1" applyProtection="1">
      <alignment horizontal="center" vertical="center"/>
      <protection hidden="1"/>
    </xf>
    <xf numFmtId="10" fontId="2" fillId="2" borderId="4" xfId="0" applyNumberFormat="1" applyFont="1" applyFill="1" applyBorder="1" applyAlignment="1" applyProtection="1">
      <alignment horizontal="center" vertical="center"/>
      <protection hidden="1"/>
    </xf>
    <xf numFmtId="49" fontId="1" fillId="5" borderId="4" xfId="0" applyNumberFormat="1" applyFont="1" applyFill="1" applyBorder="1" applyAlignment="1" applyProtection="1">
      <alignment horizontal="center" vertical="center"/>
      <protection hidden="1"/>
    </xf>
    <xf numFmtId="49" fontId="1" fillId="5" borderId="5" xfId="0" applyNumberFormat="1" applyFont="1" applyFill="1" applyBorder="1" applyAlignment="1" applyProtection="1">
      <alignment horizontal="right" vertical="center" wrapText="1"/>
      <protection hidden="1"/>
    </xf>
    <xf numFmtId="10" fontId="1" fillId="5" borderId="4" xfId="0" applyNumberFormat="1" applyFont="1" applyFill="1" applyBorder="1" applyAlignment="1" applyProtection="1">
      <alignment horizontal="center" vertical="center"/>
      <protection hidden="1"/>
    </xf>
    <xf numFmtId="0" fontId="7" fillId="2" borderId="0" xfId="0" applyFont="1" applyFill="1" applyAlignment="1">
      <alignment horizontal="right" vertical="top"/>
    </xf>
    <xf numFmtId="49" fontId="7" fillId="2" borderId="0" xfId="0" applyNumberFormat="1" applyFont="1" applyFill="1" applyAlignment="1">
      <alignment wrapText="1"/>
    </xf>
    <xf numFmtId="49" fontId="7" fillId="2" borderId="0" xfId="0" applyNumberFormat="1" applyFont="1" applyFill="1" applyAlignment="1">
      <alignment horizontal="left" wrapText="1"/>
    </xf>
    <xf numFmtId="0" fontId="7" fillId="2" borderId="0" xfId="0" applyFont="1" applyFill="1"/>
    <xf numFmtId="0" fontId="7" fillId="4" borderId="4" xfId="0" applyFont="1" applyFill="1" applyBorder="1" applyAlignment="1">
      <alignment horizontal="center" vertical="center" wrapText="1"/>
    </xf>
    <xf numFmtId="0" fontId="7" fillId="2" borderId="0" xfId="0" applyFont="1" applyFill="1" applyAlignment="1">
      <alignment horizontal="center" vertical="center" wrapText="1"/>
    </xf>
    <xf numFmtId="49" fontId="7" fillId="4" borderId="4" xfId="0" applyNumberFormat="1" applyFont="1" applyFill="1" applyBorder="1" applyAlignment="1">
      <alignment horizontal="center" vertical="center"/>
    </xf>
    <xf numFmtId="4" fontId="7" fillId="4" borderId="4" xfId="0" applyNumberFormat="1" applyFont="1" applyFill="1" applyBorder="1" applyAlignment="1">
      <alignment horizontal="center" vertical="center"/>
    </xf>
    <xf numFmtId="0" fontId="7" fillId="0" borderId="13" xfId="0" applyFont="1" applyBorder="1" applyAlignment="1">
      <alignment vertical="center" wrapText="1"/>
    </xf>
    <xf numFmtId="0" fontId="7" fillId="2" borderId="0" xfId="0" applyFont="1" applyFill="1" applyAlignment="1">
      <alignment vertical="top" wrapText="1"/>
    </xf>
    <xf numFmtId="49" fontId="7" fillId="5" borderId="4" xfId="0" applyNumberFormat="1" applyFont="1" applyFill="1" applyBorder="1" applyAlignment="1">
      <alignment horizontal="center" vertical="center"/>
    </xf>
    <xf numFmtId="4" fontId="7" fillId="5" borderId="4" xfId="0" applyNumberFormat="1" applyFont="1" applyFill="1" applyBorder="1" applyAlignment="1">
      <alignment horizontal="center" vertical="center"/>
    </xf>
    <xf numFmtId="0" fontId="7" fillId="0" borderId="12" xfId="0" applyFont="1" applyBorder="1" applyAlignment="1">
      <alignment vertical="center" wrapText="1"/>
    </xf>
    <xf numFmtId="49" fontId="7" fillId="2" borderId="4" xfId="0" applyNumberFormat="1" applyFont="1" applyFill="1" applyBorder="1" applyAlignment="1">
      <alignment horizontal="center" vertical="center"/>
    </xf>
    <xf numFmtId="0" fontId="7" fillId="3" borderId="4" xfId="0" applyFont="1" applyFill="1" applyBorder="1" applyAlignment="1">
      <alignment vertical="center" wrapText="1"/>
    </xf>
    <xf numFmtId="0" fontId="7" fillId="2" borderId="4" xfId="0" applyFont="1" applyFill="1" applyBorder="1" applyAlignment="1">
      <alignment vertical="center" wrapText="1"/>
    </xf>
    <xf numFmtId="0" fontId="7" fillId="2" borderId="4" xfId="0" applyFont="1" applyFill="1" applyBorder="1" applyAlignment="1">
      <alignment horizontal="center" vertical="center" wrapText="1"/>
    </xf>
    <xf numFmtId="3" fontId="7" fillId="3" borderId="4"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0" fontId="7" fillId="2" borderId="0" xfId="0" applyFont="1" applyFill="1" applyAlignment="1">
      <alignment horizontal="left" vertical="center" wrapText="1"/>
    </xf>
    <xf numFmtId="0" fontId="5" fillId="2" borderId="4" xfId="0" applyFont="1" applyFill="1" applyBorder="1" applyAlignment="1">
      <alignment vertical="top" wrapText="1"/>
    </xf>
    <xf numFmtId="0" fontId="5" fillId="2" borderId="4" xfId="0" applyFont="1" applyFill="1" applyBorder="1" applyAlignment="1">
      <alignment horizontal="center" vertical="top" wrapText="1"/>
    </xf>
    <xf numFmtId="3" fontId="5" fillId="2" borderId="4" xfId="0" applyNumberFormat="1" applyFont="1" applyFill="1" applyBorder="1" applyAlignment="1">
      <alignment horizontal="center" vertical="top"/>
    </xf>
    <xf numFmtId="4" fontId="5" fillId="2" borderId="4" xfId="0" applyNumberFormat="1" applyFont="1" applyFill="1" applyBorder="1" applyAlignment="1">
      <alignment horizontal="center" vertical="top"/>
    </xf>
    <xf numFmtId="0" fontId="5" fillId="2" borderId="8" xfId="0" applyFont="1" applyFill="1" applyBorder="1" applyAlignment="1">
      <alignment horizontal="right" vertical="top" wrapText="1"/>
    </xf>
    <xf numFmtId="0" fontId="7" fillId="2" borderId="4" xfId="0" applyFont="1" applyFill="1" applyBorder="1" applyAlignment="1">
      <alignment vertical="top" wrapText="1"/>
    </xf>
    <xf numFmtId="0" fontId="7" fillId="2" borderId="4" xfId="0" applyFont="1" applyFill="1" applyBorder="1" applyAlignment="1">
      <alignment horizontal="center" vertical="top" wrapText="1"/>
    </xf>
    <xf numFmtId="3" fontId="7" fillId="2" borderId="4" xfId="0" applyNumberFormat="1" applyFont="1" applyFill="1" applyBorder="1" applyAlignment="1">
      <alignment horizontal="center" vertical="top"/>
    </xf>
    <xf numFmtId="4" fontId="7" fillId="3" borderId="4" xfId="0" applyNumberFormat="1" applyFont="1" applyFill="1" applyBorder="1" applyAlignment="1">
      <alignment horizontal="center" vertical="top"/>
    </xf>
    <xf numFmtId="4" fontId="7" fillId="2" borderId="4" xfId="0" applyNumberFormat="1" applyFont="1" applyFill="1" applyBorder="1" applyAlignment="1">
      <alignment horizontal="center" vertical="top"/>
    </xf>
    <xf numFmtId="0" fontId="5" fillId="2" borderId="12" xfId="0" applyFont="1" applyFill="1" applyBorder="1" applyAlignment="1">
      <alignment horizontal="right" vertical="top" wrapText="1"/>
    </xf>
    <xf numFmtId="1" fontId="7" fillId="3" borderId="9" xfId="0" applyNumberFormat="1" applyFont="1" applyFill="1" applyBorder="1" applyAlignment="1">
      <alignment vertical="top" wrapText="1"/>
    </xf>
    <xf numFmtId="0" fontId="14" fillId="2" borderId="0" xfId="0" applyFont="1" applyFill="1"/>
    <xf numFmtId="0" fontId="5" fillId="2" borderId="10" xfId="0" applyFont="1" applyFill="1" applyBorder="1" applyAlignment="1">
      <alignment horizontal="right" vertical="top" wrapText="1"/>
    </xf>
    <xf numFmtId="0" fontId="7" fillId="3" borderId="4" xfId="0" applyFont="1" applyFill="1" applyBorder="1" applyAlignment="1">
      <alignment horizontal="center" vertical="top" wrapText="1"/>
    </xf>
    <xf numFmtId="3" fontId="7" fillId="3" borderId="4" xfId="0" applyNumberFormat="1" applyFont="1" applyFill="1" applyBorder="1" applyAlignment="1">
      <alignment horizontal="center" vertical="top"/>
    </xf>
    <xf numFmtId="0" fontId="7" fillId="3" borderId="4" xfId="0" applyFont="1" applyFill="1" applyBorder="1" applyAlignment="1">
      <alignment vertical="top" wrapText="1"/>
    </xf>
    <xf numFmtId="0" fontId="7" fillId="0" borderId="5" xfId="0" applyFont="1" applyBorder="1" applyAlignment="1">
      <alignment vertical="center" wrapText="1"/>
    </xf>
    <xf numFmtId="0" fontId="7" fillId="2" borderId="14" xfId="0" applyFont="1" applyFill="1" applyBorder="1" applyAlignment="1">
      <alignment vertical="top" wrapText="1"/>
    </xf>
    <xf numFmtId="0" fontId="7" fillId="5" borderId="4" xfId="0" applyFont="1" applyFill="1" applyBorder="1" applyAlignment="1">
      <alignment horizontal="center"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horizontal="center" vertical="center" wrapText="1"/>
    </xf>
    <xf numFmtId="164" fontId="7" fillId="3" borderId="4" xfId="0" applyNumberFormat="1" applyFont="1" applyFill="1" applyBorder="1" applyAlignment="1">
      <alignment horizontal="center" vertical="top"/>
    </xf>
    <xf numFmtId="10" fontId="7" fillId="3" borderId="4" xfId="0" applyNumberFormat="1" applyFont="1" applyFill="1" applyBorder="1" applyAlignment="1">
      <alignment horizontal="center" vertical="top"/>
    </xf>
    <xf numFmtId="0" fontId="7" fillId="3" borderId="4" xfId="0" applyFont="1" applyFill="1" applyBorder="1" applyAlignment="1">
      <alignment horizontal="left" vertical="center" wrapText="1" shrinkToFit="1"/>
    </xf>
    <xf numFmtId="165" fontId="7" fillId="3" borderId="4" xfId="0" applyNumberFormat="1" applyFont="1" applyFill="1" applyBorder="1" applyAlignment="1">
      <alignment horizontal="center" vertical="top"/>
    </xf>
    <xf numFmtId="4" fontId="7" fillId="3" borderId="4" xfId="0" applyNumberFormat="1" applyFont="1" applyFill="1" applyBorder="1" applyAlignment="1">
      <alignment horizontal="center" vertical="center"/>
    </xf>
    <xf numFmtId="10" fontId="7" fillId="3" borderId="4" xfId="0" applyNumberFormat="1" applyFont="1" applyFill="1" applyBorder="1" applyAlignment="1">
      <alignment horizontal="center" vertical="center"/>
    </xf>
    <xf numFmtId="49" fontId="7" fillId="2" borderId="10" xfId="0" applyNumberFormat="1" applyFont="1" applyFill="1" applyBorder="1" applyAlignment="1">
      <alignment horizontal="center" vertical="center"/>
    </xf>
    <xf numFmtId="4" fontId="7" fillId="2" borderId="1" xfId="0" applyNumberFormat="1" applyFont="1" applyFill="1" applyBorder="1" applyAlignment="1">
      <alignment horizontal="center" vertical="center"/>
    </xf>
    <xf numFmtId="0" fontId="7" fillId="2" borderId="1" xfId="0" applyFont="1" applyFill="1" applyBorder="1" applyAlignment="1">
      <alignmen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49" fontId="7" fillId="2" borderId="5" xfId="0" applyNumberFormat="1" applyFont="1" applyFill="1" applyBorder="1" applyAlignment="1">
      <alignment horizontal="center" vertical="center"/>
    </xf>
    <xf numFmtId="2" fontId="7" fillId="2" borderId="2" xfId="0" applyNumberFormat="1" applyFont="1" applyFill="1" applyBorder="1" applyAlignment="1">
      <alignment horizontal="center" vertical="center" wrapText="1"/>
    </xf>
    <xf numFmtId="2" fontId="7" fillId="2" borderId="2" xfId="0" applyNumberFormat="1" applyFont="1" applyFill="1" applyBorder="1" applyAlignment="1">
      <alignment horizontal="center" vertical="center"/>
    </xf>
    <xf numFmtId="4" fontId="7" fillId="2" borderId="2" xfId="0" applyNumberFormat="1" applyFont="1" applyFill="1" applyBorder="1" applyAlignment="1">
      <alignment horizontal="center" vertical="center"/>
    </xf>
    <xf numFmtId="0" fontId="7" fillId="2" borderId="3" xfId="0" applyFont="1" applyFill="1" applyBorder="1" applyAlignment="1">
      <alignment horizontal="left" vertical="center" wrapText="1"/>
    </xf>
    <xf numFmtId="0" fontId="6" fillId="2" borderId="0" xfId="0" applyFont="1" applyFill="1" applyProtection="1">
      <protection hidden="1"/>
    </xf>
    <xf numFmtId="0" fontId="6" fillId="2" borderId="0" xfId="0" applyFont="1" applyFill="1" applyAlignment="1" applyProtection="1">
      <alignment horizontal="left"/>
      <protection hidden="1"/>
    </xf>
    <xf numFmtId="0" fontId="6" fillId="2" borderId="16" xfId="0" applyFont="1" applyFill="1" applyBorder="1" applyProtection="1">
      <protection hidden="1"/>
    </xf>
    <xf numFmtId="49" fontId="11" fillId="5" borderId="15" xfId="0" applyNumberFormat="1" applyFont="1" applyFill="1" applyBorder="1" applyAlignment="1" applyProtection="1">
      <alignment horizontal="center" vertical="center"/>
      <protection hidden="1"/>
    </xf>
    <xf numFmtId="0" fontId="11" fillId="5" borderId="15" xfId="0" applyFont="1" applyFill="1" applyBorder="1" applyAlignment="1" applyProtection="1">
      <alignment horizontal="center" vertical="center" wrapText="1"/>
      <protection hidden="1"/>
    </xf>
    <xf numFmtId="0" fontId="12" fillId="5" borderId="15" xfId="0" applyFont="1" applyFill="1" applyBorder="1" applyAlignment="1" applyProtection="1">
      <alignment horizontal="center" vertical="center" wrapText="1"/>
      <protection hidden="1"/>
    </xf>
    <xf numFmtId="49" fontId="6" fillId="2" borderId="9" xfId="0" applyNumberFormat="1" applyFont="1" applyFill="1" applyBorder="1" applyAlignment="1" applyProtection="1">
      <alignment horizontal="center" vertical="center"/>
      <protection hidden="1"/>
    </xf>
    <xf numFmtId="4" fontId="6" fillId="0" borderId="9" xfId="0" applyNumberFormat="1" applyFont="1" applyBorder="1" applyAlignment="1" applyProtection="1">
      <alignment horizontal="center" vertical="center" wrapText="1"/>
      <protection hidden="1"/>
    </xf>
    <xf numFmtId="49" fontId="6" fillId="2" borderId="4" xfId="0" applyNumberFormat="1" applyFont="1" applyFill="1" applyBorder="1" applyAlignment="1" applyProtection="1">
      <alignment horizontal="center" vertical="center"/>
      <protection hidden="1"/>
    </xf>
    <xf numFmtId="49" fontId="6" fillId="2" borderId="15" xfId="0" applyNumberFormat="1" applyFont="1" applyFill="1" applyBorder="1" applyAlignment="1" applyProtection="1">
      <alignment horizontal="center" vertical="center"/>
      <protection hidden="1"/>
    </xf>
    <xf numFmtId="49" fontId="6" fillId="3" borderId="9" xfId="0" applyNumberFormat="1"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49" fontId="6" fillId="3" borderId="15" xfId="0" applyNumberFormat="1" applyFont="1" applyFill="1" applyBorder="1" applyAlignment="1">
      <alignment horizontal="left" vertical="center" wrapText="1"/>
    </xf>
    <xf numFmtId="0" fontId="7" fillId="0" borderId="4" xfId="0" applyFont="1" applyBorder="1" applyAlignment="1" applyProtection="1">
      <alignment vertical="center" wrapText="1"/>
      <protection hidden="1"/>
    </xf>
    <xf numFmtId="0" fontId="2" fillId="2" borderId="0" xfId="0" applyFont="1" applyFill="1" applyAlignment="1" applyProtection="1">
      <alignment vertical="top"/>
      <protection hidden="1"/>
    </xf>
    <xf numFmtId="49" fontId="5" fillId="5" borderId="15" xfId="0" applyNumberFormat="1" applyFont="1" applyFill="1" applyBorder="1" applyAlignment="1">
      <alignment horizontal="center" vertical="center" wrapText="1"/>
    </xf>
    <xf numFmtId="0" fontId="7" fillId="3" borderId="10" xfId="0" applyFont="1" applyFill="1" applyBorder="1" applyAlignment="1">
      <alignment horizontal="center" vertical="center"/>
    </xf>
    <xf numFmtId="0" fontId="7" fillId="3" borderId="9" xfId="0" applyFont="1" applyFill="1" applyBorder="1" applyAlignment="1">
      <alignment horizontal="left" vertical="center" wrapText="1"/>
    </xf>
    <xf numFmtId="0" fontId="7" fillId="3" borderId="9" xfId="0" applyFont="1" applyFill="1" applyBorder="1" applyAlignment="1">
      <alignment horizontal="center"/>
    </xf>
    <xf numFmtId="0" fontId="7" fillId="3" borderId="9" xfId="0" applyFont="1" applyFill="1" applyBorder="1" applyAlignment="1">
      <alignment horizontal="left" wrapText="1"/>
    </xf>
    <xf numFmtId="0" fontId="7" fillId="3" borderId="5" xfId="0" applyFont="1" applyFill="1" applyBorder="1" applyAlignment="1">
      <alignment horizontal="center" vertical="center"/>
    </xf>
    <xf numFmtId="0" fontId="7" fillId="3" borderId="4" xfId="0" applyFont="1" applyFill="1" applyBorder="1" applyAlignment="1">
      <alignment horizontal="center"/>
    </xf>
    <xf numFmtId="0" fontId="7" fillId="3" borderId="4" xfId="0" applyFont="1" applyFill="1" applyBorder="1" applyAlignment="1">
      <alignment horizontal="left" wrapText="1"/>
    </xf>
    <xf numFmtId="0" fontId="7" fillId="3" borderId="19" xfId="0" applyFont="1" applyFill="1" applyBorder="1" applyAlignment="1">
      <alignment horizontal="center" vertical="center"/>
    </xf>
    <xf numFmtId="0" fontId="7" fillId="3" borderId="15" xfId="0" applyFont="1" applyFill="1" applyBorder="1" applyAlignment="1">
      <alignment horizontal="left" vertical="center" wrapText="1"/>
    </xf>
    <xf numFmtId="0" fontId="7" fillId="3" borderId="15" xfId="0" applyFont="1" applyFill="1" applyBorder="1" applyAlignment="1">
      <alignment horizontal="center"/>
    </xf>
    <xf numFmtId="0" fontId="7" fillId="3" borderId="15" xfId="0" applyFont="1" applyFill="1" applyBorder="1" applyAlignment="1">
      <alignment horizontal="left" wrapText="1"/>
    </xf>
    <xf numFmtId="0" fontId="11" fillId="5" borderId="15" xfId="0" applyFont="1" applyFill="1" applyBorder="1" applyAlignment="1">
      <alignment horizontal="center" vertical="center" wrapText="1"/>
    </xf>
    <xf numFmtId="0" fontId="7" fillId="6" borderId="4" xfId="0" applyFont="1" applyFill="1" applyBorder="1" applyAlignment="1">
      <alignment vertical="center" wrapText="1"/>
    </xf>
    <xf numFmtId="0" fontId="7" fillId="6" borderId="4" xfId="0" applyFont="1" applyFill="1" applyBorder="1" applyAlignment="1">
      <alignment horizontal="center" vertical="center" wrapText="1"/>
    </xf>
    <xf numFmtId="0" fontId="17" fillId="2" borderId="0" xfId="1" applyFill="1" applyAlignment="1" applyProtection="1"/>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0" fontId="7" fillId="2" borderId="16" xfId="0" applyFont="1" applyFill="1" applyBorder="1"/>
    <xf numFmtId="49" fontId="7" fillId="5" borderId="22" xfId="0" applyNumberFormat="1" applyFont="1" applyFill="1" applyBorder="1" applyAlignment="1">
      <alignment horizontal="center" vertical="center" textRotation="90" wrapText="1"/>
    </xf>
    <xf numFmtId="49" fontId="7" fillId="5" borderId="21" xfId="0" applyNumberFormat="1" applyFont="1" applyFill="1" applyBorder="1" applyAlignment="1">
      <alignment horizontal="center" vertical="center" textRotation="90" wrapText="1"/>
    </xf>
    <xf numFmtId="0" fontId="7" fillId="3" borderId="9" xfId="0" applyFont="1" applyFill="1" applyBorder="1" applyAlignment="1">
      <alignment horizontal="center" vertical="center"/>
    </xf>
    <xf numFmtId="0" fontId="7" fillId="2" borderId="9" xfId="0" applyFont="1" applyFill="1" applyBorder="1" applyAlignment="1">
      <alignment horizontal="left" vertical="center"/>
    </xf>
    <xf numFmtId="167" fontId="7" fillId="3" borderId="11" xfId="0" applyNumberFormat="1" applyFont="1" applyFill="1" applyBorder="1" applyAlignment="1">
      <alignment vertical="center"/>
    </xf>
    <xf numFmtId="167" fontId="7" fillId="3" borderId="9" xfId="0" applyNumberFormat="1" applyFont="1" applyFill="1" applyBorder="1" applyAlignment="1">
      <alignment vertical="center"/>
    </xf>
    <xf numFmtId="167" fontId="7" fillId="3" borderId="20" xfId="0" applyNumberFormat="1" applyFont="1" applyFill="1" applyBorder="1" applyAlignment="1">
      <alignment vertical="center"/>
    </xf>
    <xf numFmtId="0" fontId="7" fillId="3" borderId="4" xfId="0" applyFont="1" applyFill="1" applyBorder="1" applyAlignment="1">
      <alignment horizontal="center" vertical="center"/>
    </xf>
    <xf numFmtId="167" fontId="7" fillId="3" borderId="4" xfId="0" applyNumberFormat="1" applyFont="1" applyFill="1" applyBorder="1" applyAlignment="1">
      <alignment vertical="center"/>
    </xf>
    <xf numFmtId="167" fontId="7" fillId="3" borderId="23" xfId="0" applyNumberFormat="1" applyFont="1" applyFill="1" applyBorder="1" applyAlignment="1">
      <alignment vertical="center"/>
    </xf>
    <xf numFmtId="167" fontId="5" fillId="2" borderId="25" xfId="0" applyNumberFormat="1" applyFont="1" applyFill="1" applyBorder="1" applyAlignment="1">
      <alignment vertical="center"/>
    </xf>
    <xf numFmtId="167" fontId="5" fillId="2" borderId="24" xfId="0" applyNumberFormat="1" applyFont="1" applyFill="1" applyBorder="1" applyAlignment="1">
      <alignment vertical="center"/>
    </xf>
    <xf numFmtId="167" fontId="5" fillId="2" borderId="19" xfId="0" applyNumberFormat="1" applyFont="1" applyFill="1" applyBorder="1" applyAlignment="1">
      <alignment vertical="center"/>
    </xf>
    <xf numFmtId="167" fontId="5" fillId="2" borderId="15" xfId="0" applyNumberFormat="1" applyFont="1" applyFill="1" applyBorder="1" applyAlignment="1">
      <alignment vertical="center"/>
    </xf>
    <xf numFmtId="167" fontId="5" fillId="2" borderId="21" xfId="0" applyNumberFormat="1" applyFont="1" applyFill="1" applyBorder="1" applyAlignment="1">
      <alignment vertical="center"/>
    </xf>
    <xf numFmtId="0" fontId="5" fillId="2" borderId="26" xfId="0" applyFont="1" applyFill="1" applyBorder="1" applyAlignment="1">
      <alignment horizontal="right" vertical="center"/>
    </xf>
    <xf numFmtId="0" fontId="7" fillId="2" borderId="13" xfId="0" applyFont="1" applyFill="1" applyBorder="1" applyAlignment="1">
      <alignment vertical="center" wrapText="1"/>
    </xf>
    <xf numFmtId="0" fontId="7" fillId="2" borderId="0" xfId="0" applyFont="1" applyFill="1" applyAlignment="1">
      <alignment vertical="center" wrapText="1"/>
    </xf>
    <xf numFmtId="0" fontId="7" fillId="2" borderId="10" xfId="0" applyFont="1" applyFill="1" applyBorder="1" applyAlignment="1">
      <alignment vertical="center" wrapText="1"/>
    </xf>
    <xf numFmtId="0" fontId="7" fillId="5" borderId="22" xfId="0" applyFont="1" applyFill="1" applyBorder="1" applyAlignment="1">
      <alignment horizontal="center" vertical="center" textRotation="90" wrapText="1"/>
    </xf>
    <xf numFmtId="0" fontId="7" fillId="5" borderId="21" xfId="0" applyFont="1" applyFill="1" applyBorder="1" applyAlignment="1">
      <alignment horizontal="center" vertical="center" textRotation="90" wrapText="1"/>
    </xf>
    <xf numFmtId="9" fontId="7" fillId="3" borderId="0" xfId="0" applyNumberFormat="1" applyFont="1" applyFill="1" applyAlignment="1">
      <alignment horizontal="center" wrapText="1"/>
    </xf>
    <xf numFmtId="0" fontId="13" fillId="2" borderId="0" xfId="0" applyFont="1" applyFill="1" applyAlignment="1" applyProtection="1">
      <alignment horizontal="left" vertical="center"/>
      <protection hidden="1"/>
    </xf>
    <xf numFmtId="0" fontId="13" fillId="2" borderId="0" xfId="0" applyFont="1" applyFill="1" applyProtection="1">
      <protection hidden="1"/>
    </xf>
    <xf numFmtId="0" fontId="5" fillId="2" borderId="31" xfId="0" applyFont="1" applyFill="1" applyBorder="1" applyAlignment="1">
      <alignment horizontal="right" vertical="center"/>
    </xf>
    <xf numFmtId="0" fontId="5" fillId="2" borderId="16" xfId="0" applyFont="1" applyFill="1" applyBorder="1" applyAlignment="1">
      <alignment horizontal="right" vertical="center"/>
    </xf>
    <xf numFmtId="0" fontId="7" fillId="3" borderId="17" xfId="0" applyFont="1" applyFill="1" applyBorder="1" applyAlignment="1">
      <alignment horizontal="center" vertical="center"/>
    </xf>
    <xf numFmtId="167" fontId="5" fillId="2" borderId="33" xfId="0" applyNumberFormat="1" applyFont="1" applyFill="1" applyBorder="1" applyAlignment="1">
      <alignment vertical="center"/>
    </xf>
    <xf numFmtId="167" fontId="5" fillId="2" borderId="16" xfId="0" applyNumberFormat="1" applyFont="1" applyFill="1" applyBorder="1" applyAlignment="1">
      <alignment vertical="center"/>
    </xf>
    <xf numFmtId="167" fontId="5" fillId="2" borderId="31" xfId="0" applyNumberFormat="1" applyFont="1" applyFill="1" applyBorder="1" applyAlignment="1">
      <alignment vertical="center"/>
    </xf>
    <xf numFmtId="167" fontId="5" fillId="2" borderId="18" xfId="0" applyNumberFormat="1" applyFont="1" applyFill="1" applyBorder="1" applyAlignment="1">
      <alignment vertical="center"/>
    </xf>
    <xf numFmtId="167" fontId="5" fillId="2" borderId="34" xfId="0" applyNumberFormat="1" applyFont="1" applyFill="1" applyBorder="1" applyAlignment="1">
      <alignment vertical="center"/>
    </xf>
    <xf numFmtId="0" fontId="7" fillId="2" borderId="15" xfId="0" applyFont="1" applyFill="1" applyBorder="1" applyAlignment="1">
      <alignment horizontal="center" vertical="center" wrapText="1"/>
    </xf>
    <xf numFmtId="0" fontId="7" fillId="3" borderId="15" xfId="0" applyFont="1" applyFill="1" applyBorder="1" applyAlignment="1">
      <alignment horizontal="center" vertical="center"/>
    </xf>
    <xf numFmtId="0" fontId="7" fillId="2" borderId="15" xfId="0" applyFont="1" applyFill="1" applyBorder="1" applyAlignment="1">
      <alignment horizontal="left" vertical="center"/>
    </xf>
    <xf numFmtId="167" fontId="7" fillId="3" borderId="22" xfId="0" applyNumberFormat="1" applyFont="1" applyFill="1" applyBorder="1" applyAlignment="1">
      <alignment vertical="center"/>
    </xf>
    <xf numFmtId="0" fontId="7" fillId="3" borderId="35"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3" borderId="21" xfId="0" applyFont="1" applyFill="1" applyBorder="1" applyAlignment="1">
      <alignment horizontal="left" vertical="center" wrapText="1"/>
    </xf>
    <xf numFmtId="167" fontId="7" fillId="3" borderId="25" xfId="0" applyNumberFormat="1" applyFont="1" applyFill="1" applyBorder="1" applyAlignment="1">
      <alignment vertical="center"/>
    </xf>
    <xf numFmtId="167" fontId="7" fillId="3" borderId="15" xfId="0" applyNumberFormat="1" applyFont="1" applyFill="1" applyBorder="1" applyAlignment="1">
      <alignment vertical="center"/>
    </xf>
    <xf numFmtId="167" fontId="7" fillId="3" borderId="21" xfId="0" applyNumberFormat="1" applyFont="1" applyFill="1" applyBorder="1" applyAlignment="1">
      <alignment vertical="center"/>
    </xf>
    <xf numFmtId="49" fontId="7" fillId="5" borderId="24" xfId="0" applyNumberFormat="1" applyFont="1" applyFill="1" applyBorder="1" applyAlignment="1">
      <alignment horizontal="center" vertical="center" textRotation="90" wrapText="1"/>
    </xf>
    <xf numFmtId="0" fontId="7" fillId="2" borderId="37" xfId="0" applyFont="1" applyFill="1" applyBorder="1"/>
    <xf numFmtId="4" fontId="6" fillId="0" borderId="15" xfId="0" applyNumberFormat="1" applyFont="1" applyBorder="1" applyAlignment="1" applyProtection="1">
      <alignment horizontal="center" vertical="center" wrapText="1"/>
      <protection hidden="1"/>
    </xf>
    <xf numFmtId="0" fontId="11" fillId="2" borderId="0" xfId="0" applyFont="1" applyFill="1" applyProtection="1">
      <protection hidden="1"/>
    </xf>
    <xf numFmtId="4" fontId="19" fillId="2" borderId="9" xfId="0" applyNumberFormat="1" applyFont="1" applyFill="1" applyBorder="1" applyAlignment="1">
      <alignment horizontal="center" vertical="top"/>
    </xf>
    <xf numFmtId="4" fontId="19" fillId="2" borderId="4" xfId="0" applyNumberFormat="1" applyFont="1" applyFill="1" applyBorder="1" applyAlignment="1">
      <alignment horizontal="center" vertical="top"/>
    </xf>
    <xf numFmtId="4" fontId="19" fillId="2" borderId="15" xfId="0" applyNumberFormat="1" applyFont="1" applyFill="1" applyBorder="1" applyAlignment="1">
      <alignment horizontal="center" vertical="top"/>
    </xf>
    <xf numFmtId="0" fontId="11" fillId="2" borderId="0" xfId="0" applyFont="1" applyFill="1" applyAlignment="1" applyProtection="1">
      <alignment vertical="top" wrapText="1"/>
      <protection hidden="1"/>
    </xf>
    <xf numFmtId="0" fontId="11" fillId="2" borderId="12" xfId="0" applyFont="1" applyFill="1" applyBorder="1" applyProtection="1">
      <protection hidden="1"/>
    </xf>
    <xf numFmtId="0" fontId="7" fillId="2" borderId="8" xfId="0" applyFont="1" applyFill="1" applyBorder="1" applyAlignment="1">
      <alignment horizontal="center" vertical="center" wrapText="1"/>
    </xf>
    <xf numFmtId="0" fontId="7" fillId="2" borderId="18" xfId="0" applyFont="1" applyFill="1" applyBorder="1" applyAlignment="1">
      <alignment horizontal="center" vertical="center" wrapText="1"/>
    </xf>
    <xf numFmtId="4" fontId="2" fillId="2" borderId="0" xfId="0" applyNumberFormat="1" applyFont="1" applyFill="1" applyAlignment="1" applyProtection="1">
      <alignment horizontal="left" vertical="center" wrapText="1"/>
      <protection hidden="1"/>
    </xf>
    <xf numFmtId="0" fontId="2" fillId="2" borderId="0" xfId="0" applyFont="1" applyFill="1" applyAlignment="1" applyProtection="1">
      <alignment horizontal="center" vertical="center" wrapText="1"/>
      <protection hidden="1"/>
    </xf>
    <xf numFmtId="49" fontId="2" fillId="0" borderId="7" xfId="0" applyNumberFormat="1" applyFont="1" applyBorder="1" applyAlignment="1" applyProtection="1">
      <alignment horizontal="center" vertical="center"/>
      <protection hidden="1"/>
    </xf>
    <xf numFmtId="49" fontId="2" fillId="0" borderId="9" xfId="0" applyNumberFormat="1" applyFont="1" applyBorder="1" applyAlignment="1" applyProtection="1">
      <alignment horizontal="center" vertical="center"/>
      <protection hidden="1"/>
    </xf>
    <xf numFmtId="0" fontId="1" fillId="2" borderId="1" xfId="0" applyFont="1" applyFill="1" applyBorder="1" applyAlignment="1" applyProtection="1">
      <alignment horizontal="center" vertical="center"/>
      <protection hidden="1"/>
    </xf>
    <xf numFmtId="0" fontId="2" fillId="5" borderId="5" xfId="0" applyFont="1" applyFill="1" applyBorder="1" applyAlignment="1" applyProtection="1">
      <alignment horizontal="right" vertical="center"/>
      <protection hidden="1"/>
    </xf>
    <xf numFmtId="0" fontId="2" fillId="5" borderId="6" xfId="0" applyFont="1" applyFill="1" applyBorder="1" applyAlignment="1" applyProtection="1">
      <alignment horizontal="right" vertical="center"/>
      <protection hidden="1"/>
    </xf>
    <xf numFmtId="49" fontId="1" fillId="4" borderId="5" xfId="0" applyNumberFormat="1" applyFont="1" applyFill="1" applyBorder="1" applyAlignment="1" applyProtection="1">
      <alignment horizontal="right" vertical="center"/>
      <protection hidden="1"/>
    </xf>
    <xf numFmtId="49" fontId="1" fillId="4" borderId="2" xfId="0" applyNumberFormat="1" applyFont="1" applyFill="1" applyBorder="1" applyAlignment="1" applyProtection="1">
      <alignment horizontal="right" vertical="center"/>
      <protection hidden="1"/>
    </xf>
    <xf numFmtId="49" fontId="1" fillId="4" borderId="6" xfId="0" applyNumberFormat="1" applyFont="1" applyFill="1" applyBorder="1" applyAlignment="1" applyProtection="1">
      <alignment horizontal="right" vertical="center"/>
      <protection hidden="1"/>
    </xf>
    <xf numFmtId="0" fontId="1" fillId="2" borderId="1" xfId="0" applyFont="1" applyFill="1" applyBorder="1" applyAlignment="1" applyProtection="1">
      <alignment horizontal="center"/>
      <protection hidden="1"/>
    </xf>
    <xf numFmtId="49" fontId="6" fillId="3" borderId="2" xfId="0" applyNumberFormat="1" applyFont="1" applyFill="1" applyBorder="1" applyAlignment="1">
      <alignment horizontal="left" vertical="center" wrapText="1"/>
    </xf>
    <xf numFmtId="49" fontId="6" fillId="3" borderId="6" xfId="0" applyNumberFormat="1" applyFont="1" applyFill="1" applyBorder="1" applyAlignment="1">
      <alignment horizontal="left" vertical="center" wrapText="1"/>
    </xf>
    <xf numFmtId="49" fontId="6" fillId="3" borderId="5" xfId="0" applyNumberFormat="1" applyFont="1" applyFill="1" applyBorder="1" applyAlignment="1">
      <alignment horizontal="left" vertical="center" wrapText="1"/>
    </xf>
    <xf numFmtId="0" fontId="11" fillId="2" borderId="0" xfId="0" applyFont="1" applyFill="1" applyAlignment="1" applyProtection="1">
      <alignment horizontal="center" vertical="top" wrapText="1"/>
      <protection hidden="1"/>
    </xf>
    <xf numFmtId="0" fontId="6" fillId="2" borderId="0" xfId="0" applyFont="1" applyFill="1" applyAlignment="1" applyProtection="1">
      <alignment horizontal="center"/>
      <protection hidden="1"/>
    </xf>
    <xf numFmtId="49" fontId="6" fillId="3" borderId="27" xfId="0" applyNumberFormat="1" applyFont="1" applyFill="1" applyBorder="1" applyAlignment="1">
      <alignment horizontal="left" vertical="center" wrapText="1"/>
    </xf>
    <xf numFmtId="49" fontId="6" fillId="3" borderId="28" xfId="0" applyNumberFormat="1" applyFont="1" applyFill="1" applyBorder="1" applyAlignment="1">
      <alignment horizontal="left" vertical="center" wrapText="1"/>
    </xf>
    <xf numFmtId="0" fontId="11" fillId="2" borderId="9" xfId="0" applyFont="1" applyFill="1" applyBorder="1" applyAlignment="1" applyProtection="1">
      <alignment horizontal="center" vertical="center" textRotation="90" wrapText="1"/>
      <protection hidden="1"/>
    </xf>
    <xf numFmtId="0" fontId="11" fillId="2" borderId="4" xfId="0" applyFont="1" applyFill="1" applyBorder="1" applyAlignment="1" applyProtection="1">
      <alignment horizontal="center" vertical="center" textRotation="90" wrapText="1"/>
      <protection hidden="1"/>
    </xf>
    <xf numFmtId="0" fontId="11" fillId="2" borderId="15" xfId="0" applyFont="1" applyFill="1" applyBorder="1" applyAlignment="1" applyProtection="1">
      <alignment horizontal="center" vertical="center" textRotation="90" wrapText="1"/>
      <protection hidden="1"/>
    </xf>
    <xf numFmtId="0" fontId="11" fillId="3" borderId="9" xfId="0" applyFont="1" applyFill="1" applyBorder="1" applyAlignment="1" applyProtection="1">
      <alignment horizontal="center" vertical="center" textRotation="90" wrapText="1"/>
      <protection hidden="1"/>
    </xf>
    <xf numFmtId="0" fontId="11" fillId="3" borderId="4" xfId="0" applyFont="1" applyFill="1" applyBorder="1" applyAlignment="1" applyProtection="1">
      <alignment horizontal="center" vertical="center" textRotation="90" wrapText="1"/>
      <protection hidden="1"/>
    </xf>
    <xf numFmtId="0" fontId="11" fillId="3" borderId="15" xfId="0" applyFont="1" applyFill="1" applyBorder="1" applyAlignment="1" applyProtection="1">
      <alignment horizontal="center" vertical="center" textRotation="90" wrapText="1"/>
      <protection hidden="1"/>
    </xf>
    <xf numFmtId="0" fontId="11" fillId="5" borderId="24" xfId="0" applyFont="1" applyFill="1" applyBorder="1" applyAlignment="1" applyProtection="1">
      <alignment horizontal="center" vertical="center" wrapText="1"/>
      <protection hidden="1"/>
    </xf>
    <xf numFmtId="0" fontId="11" fillId="5" borderId="22" xfId="0" applyFont="1" applyFill="1" applyBorder="1" applyAlignment="1" applyProtection="1">
      <alignment horizontal="center" vertical="center" wrapText="1"/>
      <protection hidden="1"/>
    </xf>
    <xf numFmtId="0" fontId="11" fillId="2" borderId="0" xfId="0" applyFont="1" applyFill="1" applyAlignment="1" applyProtection="1">
      <alignment horizontal="center"/>
      <protection hidden="1"/>
    </xf>
    <xf numFmtId="0" fontId="11" fillId="5" borderId="19" xfId="0" applyFont="1" applyFill="1" applyBorder="1" applyAlignment="1" applyProtection="1">
      <alignment horizontal="center" vertical="center" wrapText="1"/>
      <protection hidden="1"/>
    </xf>
    <xf numFmtId="49" fontId="6" fillId="3" borderId="19" xfId="0" applyNumberFormat="1" applyFont="1" applyFill="1" applyBorder="1" applyAlignment="1">
      <alignment horizontal="left" vertical="center" wrapText="1"/>
    </xf>
    <xf numFmtId="49" fontId="6" fillId="3" borderId="22" xfId="0" applyNumberFormat="1" applyFont="1" applyFill="1" applyBorder="1" applyAlignment="1">
      <alignment horizontal="left" vertical="center" wrapText="1"/>
    </xf>
    <xf numFmtId="49" fontId="6" fillId="3" borderId="29" xfId="0" applyNumberFormat="1" applyFont="1" applyFill="1" applyBorder="1" applyAlignment="1">
      <alignment horizontal="left" vertical="center" wrapText="1"/>
    </xf>
    <xf numFmtId="49" fontId="6" fillId="3" borderId="24" xfId="0" applyNumberFormat="1" applyFont="1" applyFill="1" applyBorder="1" applyAlignment="1">
      <alignment horizontal="left" vertical="center" wrapText="1"/>
    </xf>
    <xf numFmtId="49" fontId="5" fillId="5" borderId="30" xfId="0" applyNumberFormat="1" applyFont="1" applyFill="1" applyBorder="1" applyAlignment="1">
      <alignment horizontal="center" vertical="center" wrapText="1"/>
    </xf>
    <xf numFmtId="49" fontId="5" fillId="5" borderId="34" xfId="0" applyNumberFormat="1" applyFont="1" applyFill="1" applyBorder="1" applyAlignment="1">
      <alignment horizontal="center" vertical="center" wrapText="1"/>
    </xf>
    <xf numFmtId="0" fontId="5" fillId="5" borderId="11"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20" xfId="0" applyFont="1" applyFill="1" applyBorder="1" applyAlignment="1">
      <alignment horizontal="center" vertical="center"/>
    </xf>
    <xf numFmtId="0" fontId="5" fillId="2" borderId="13" xfId="0" applyFont="1" applyFill="1" applyBorder="1" applyAlignment="1">
      <alignment horizontal="right" vertical="center"/>
    </xf>
    <xf numFmtId="0" fontId="5" fillId="2" borderId="0" xfId="0" applyFont="1" applyFill="1" applyAlignment="1">
      <alignment horizontal="right" vertical="center"/>
    </xf>
    <xf numFmtId="0" fontId="5" fillId="2" borderId="32" xfId="0" applyFont="1" applyFill="1" applyBorder="1" applyAlignment="1">
      <alignment horizontal="right" vertical="center"/>
    </xf>
    <xf numFmtId="49" fontId="5" fillId="5" borderId="8" xfId="0" applyNumberFormat="1" applyFont="1" applyFill="1" applyBorder="1" applyAlignment="1">
      <alignment horizontal="center" vertical="center" wrapText="1"/>
    </xf>
    <xf numFmtId="49" fontId="5" fillId="5" borderId="18" xfId="0" applyNumberFormat="1" applyFont="1" applyFill="1" applyBorder="1" applyAlignment="1">
      <alignment horizontal="center" vertical="center" wrapText="1"/>
    </xf>
    <xf numFmtId="49" fontId="5" fillId="5" borderId="9" xfId="0" applyNumberFormat="1" applyFont="1" applyFill="1" applyBorder="1" applyAlignment="1">
      <alignment horizontal="center" vertical="center" wrapText="1"/>
    </xf>
    <xf numFmtId="49" fontId="5" fillId="5" borderId="15" xfId="0" applyNumberFormat="1" applyFont="1" applyFill="1" applyBorder="1" applyAlignment="1">
      <alignment horizontal="center" vertical="center" wrapText="1"/>
    </xf>
    <xf numFmtId="49" fontId="5" fillId="5" borderId="36" xfId="0" applyNumberFormat="1" applyFont="1" applyFill="1" applyBorder="1" applyAlignment="1">
      <alignment horizontal="center" vertical="center" wrapText="1"/>
    </xf>
    <xf numFmtId="49" fontId="5" fillId="5" borderId="17" xfId="0" applyNumberFormat="1" applyFont="1" applyFill="1" applyBorder="1" applyAlignment="1">
      <alignment horizontal="center" vertical="center" wrapText="1"/>
    </xf>
    <xf numFmtId="49" fontId="5" fillId="2" borderId="0" xfId="0" applyNumberFormat="1" applyFont="1" applyFill="1" applyAlignment="1">
      <alignment horizontal="left" vertical="top" wrapText="1"/>
    </xf>
    <xf numFmtId="0" fontId="5" fillId="2" borderId="0" xfId="0" applyFont="1" applyFill="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49" fontId="7" fillId="4" borderId="5" xfId="0" applyNumberFormat="1" applyFont="1" applyFill="1" applyBorder="1" applyAlignment="1">
      <alignment horizontal="right" vertical="center"/>
    </xf>
    <xf numFmtId="49" fontId="7" fillId="4" borderId="2" xfId="0" applyNumberFormat="1" applyFont="1" applyFill="1" applyBorder="1" applyAlignment="1">
      <alignment horizontal="right" vertical="center"/>
    </xf>
    <xf numFmtId="49" fontId="7" fillId="4" borderId="6" xfId="0" applyNumberFormat="1" applyFont="1" applyFill="1" applyBorder="1" applyAlignment="1">
      <alignment horizontal="right" vertical="center"/>
    </xf>
    <xf numFmtId="0" fontId="7" fillId="2" borderId="2" xfId="0" applyFont="1" applyFill="1" applyBorder="1" applyAlignment="1">
      <alignment horizontal="left" vertical="center" wrapText="1"/>
    </xf>
    <xf numFmtId="0" fontId="13" fillId="2" borderId="2" xfId="0" applyFont="1" applyFill="1" applyBorder="1" applyAlignment="1">
      <alignment horizont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10" fontId="7" fillId="2" borderId="5" xfId="0" applyNumberFormat="1" applyFont="1" applyFill="1" applyBorder="1" applyAlignment="1">
      <alignment horizontal="center" vertical="center" wrapText="1"/>
    </xf>
    <xf numFmtId="10" fontId="7" fillId="2" borderId="2" xfId="0" applyNumberFormat="1" applyFont="1" applyFill="1" applyBorder="1" applyAlignment="1">
      <alignment horizontal="center" vertical="center" wrapText="1"/>
    </xf>
    <xf numFmtId="10" fontId="7" fillId="2" borderId="6" xfId="0" applyNumberFormat="1" applyFont="1" applyFill="1" applyBorder="1" applyAlignment="1">
      <alignment horizontal="center" vertical="center" wrapText="1"/>
    </xf>
    <xf numFmtId="0" fontId="7" fillId="5" borderId="5" xfId="0"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14" fillId="5" borderId="5"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7" fillId="2" borderId="0" xfId="0" applyFont="1" applyFill="1" applyAlignment="1">
      <alignment horizontal="right" vertical="center" wrapText="1"/>
    </xf>
    <xf numFmtId="0" fontId="13" fillId="2" borderId="12" xfId="0" applyFont="1" applyFill="1" applyBorder="1" applyAlignment="1">
      <alignment horizontal="left" vertical="center" wrapText="1"/>
    </xf>
    <xf numFmtId="49" fontId="7" fillId="2" borderId="7" xfId="0" applyNumberFormat="1" applyFont="1" applyFill="1" applyBorder="1" applyAlignment="1">
      <alignment horizontal="center" vertical="top"/>
    </xf>
    <xf numFmtId="49" fontId="7" fillId="2" borderId="8" xfId="0" applyNumberFormat="1" applyFont="1" applyFill="1" applyBorder="1" applyAlignment="1">
      <alignment horizontal="center" vertical="top"/>
    </xf>
    <xf numFmtId="49" fontId="7" fillId="2" borderId="9" xfId="0" applyNumberFormat="1" applyFont="1" applyFill="1" applyBorder="1" applyAlignment="1">
      <alignment horizontal="center" vertical="top"/>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5" xfId="0" applyFont="1" applyFill="1" applyBorder="1" applyAlignment="1">
      <alignment horizontal="right" vertical="center" wrapText="1"/>
    </xf>
    <xf numFmtId="0" fontId="7" fillId="4" borderId="2"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3" borderId="5" xfId="0" applyFont="1" applyFill="1" applyBorder="1" applyAlignment="1">
      <alignment horizontal="left" vertical="top" wrapText="1"/>
    </xf>
    <xf numFmtId="0" fontId="7" fillId="3" borderId="6" xfId="0" applyFont="1" applyFill="1" applyBorder="1" applyAlignment="1">
      <alignment horizontal="left" vertical="top" wrapText="1"/>
    </xf>
    <xf numFmtId="0" fontId="5" fillId="2" borderId="0" xfId="0" applyFont="1" applyFill="1" applyAlignment="1">
      <alignment horizontal="center"/>
    </xf>
    <xf numFmtId="0" fontId="7" fillId="2" borderId="9" xfId="0" applyFont="1" applyFill="1" applyBorder="1" applyAlignment="1">
      <alignment vertical="center" wrapText="1"/>
    </xf>
    <xf numFmtId="0" fontId="7" fillId="2" borderId="4" xfId="0" applyFont="1" applyFill="1" applyBorder="1" applyAlignment="1">
      <alignment vertical="center" wrapText="1"/>
    </xf>
    <xf numFmtId="0" fontId="16" fillId="2" borderId="3" xfId="1" applyFont="1" applyFill="1" applyBorder="1" applyAlignment="1" applyProtection="1">
      <alignment horizontal="left"/>
    </xf>
    <xf numFmtId="0" fontId="7" fillId="2" borderId="3" xfId="0" applyFont="1" applyFill="1" applyBorder="1" applyAlignment="1">
      <alignment horizontal="left"/>
    </xf>
  </cellXfs>
  <cellStyles count="2">
    <cellStyle name="Hipersaitas" xfId="1" builtinId="8"/>
    <cellStyle name="Įprastas" xfId="0" builtinId="0"/>
  </cellStyles>
  <dxfs count="12">
    <dxf>
      <font>
        <color theme="0" tint="-0.499984740745262"/>
      </font>
    </dxf>
    <dxf>
      <font>
        <color theme="0" tint="-0.499984740745262"/>
      </font>
    </dxf>
    <dxf>
      <font>
        <color theme="0" tint="-0.499984740745262"/>
      </font>
    </dxf>
    <dxf>
      <font>
        <color theme="0" tint="-0.499984740745262"/>
      </font>
    </dxf>
    <dxf>
      <font>
        <color theme="0" tint="-0.499984740745262"/>
      </font>
    </dxf>
    <dxf>
      <font>
        <color rgb="FFC00000"/>
      </font>
    </dxf>
    <dxf>
      <font>
        <color rgb="FFC00000"/>
      </font>
    </dxf>
    <dxf>
      <font>
        <color rgb="FFC00000"/>
      </font>
      <fill>
        <patternFill>
          <bgColor theme="7" tint="0.59996337778862885"/>
        </patternFill>
      </fill>
    </dxf>
    <dxf>
      <font>
        <color theme="0" tint="-0.499984740745262"/>
      </font>
    </dxf>
    <dxf>
      <font>
        <color theme="0" tint="-0.499984740745262"/>
      </font>
    </dxf>
    <dxf>
      <font>
        <color theme="0" tint="-0.499984740745262"/>
      </font>
    </dxf>
    <dxf>
      <font>
        <color theme="0" tint="-0.499984740745262"/>
      </font>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2</xdr:row>
      <xdr:rowOff>30480</xdr:rowOff>
    </xdr:from>
    <xdr:to>
      <xdr:col>1</xdr:col>
      <xdr:colOff>643890</xdr:colOff>
      <xdr:row>3</xdr:row>
      <xdr:rowOff>111621</xdr:rowOff>
    </xdr:to>
    <xdr:sp macro="" textlink="">
      <xdr:nvSpPr>
        <xdr:cNvPr id="2" name="CommandButton1" hidden="1">
          <a:extLst>
            <a:ext uri="{63B3BB69-23CF-44E3-9099-C40C66FF867C}">
              <a14:compatExt xmlns:a14="http://schemas.microsoft.com/office/drawing/2010/main" spid="_x0000_s31747"/>
            </a:ext>
            <a:ext uri="{FF2B5EF4-FFF2-40B4-BE49-F238E27FC236}">
              <a16:creationId xmlns:a16="http://schemas.microsoft.com/office/drawing/2014/main" id="{90A7C6E2-7CF8-4E61-A9A6-AC117859978D}"/>
            </a:ext>
          </a:extLst>
        </xdr:cNvPr>
        <xdr:cNvSpPr/>
      </xdr:nvSpPr>
      <xdr:spPr bwMode="auto">
        <a:xfrm>
          <a:off x="22860" y="30480"/>
          <a:ext cx="990600" cy="31242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hyperlink" Target="https://e-seimas.lrs.lt/portal/legalAct/lt/TAD/TAIS.426659/as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3CE0-D01E-4AB4-9DE4-47B483D8657C}">
  <dimension ref="A1:I47"/>
  <sheetViews>
    <sheetView zoomScale="115" zoomScaleNormal="115" workbookViewId="0">
      <selection activeCell="C23" sqref="C23"/>
    </sheetView>
  </sheetViews>
  <sheetFormatPr defaultColWidth="9.109375" defaultRowHeight="11.4" x14ac:dyDescent="0.2"/>
  <cols>
    <col min="1" max="1" width="5.88671875" style="1" customWidth="1"/>
    <col min="2" max="2" width="62" style="1" customWidth="1"/>
    <col min="3" max="3" width="18.33203125" style="4" customWidth="1"/>
    <col min="4" max="4" width="17.109375" style="4" customWidth="1"/>
    <col min="5" max="5" width="18" style="4" customWidth="1"/>
    <col min="6" max="6" width="14.88671875" style="4" customWidth="1"/>
    <col min="7" max="7" width="14.6640625" style="1" customWidth="1"/>
    <col min="8" max="8" width="14.88671875" style="1" customWidth="1"/>
    <col min="9" max="9" width="12.6640625" style="1" customWidth="1"/>
    <col min="10" max="10" width="13.33203125" style="1" customWidth="1"/>
    <col min="11" max="16384" width="9.109375" style="1"/>
  </cols>
  <sheetData>
    <row r="1" spans="1:9" ht="13.95" customHeight="1" x14ac:dyDescent="0.2">
      <c r="A1" s="166" t="s">
        <v>0</v>
      </c>
      <c r="C1" s="18"/>
      <c r="D1" s="18"/>
    </row>
    <row r="2" spans="1:9" x14ac:dyDescent="0.2">
      <c r="A2" s="124"/>
      <c r="B2" s="18"/>
      <c r="C2" s="18"/>
      <c r="D2" s="18"/>
    </row>
    <row r="3" spans="1:9" ht="14.4" customHeight="1" x14ac:dyDescent="0.2">
      <c r="A3" s="201" t="s">
        <v>1</v>
      </c>
      <c r="B3" s="201"/>
      <c r="C3" s="201"/>
      <c r="D3" s="201"/>
      <c r="E3" s="3"/>
      <c r="F3" s="3"/>
    </row>
    <row r="4" spans="1:9" ht="42" customHeight="1" x14ac:dyDescent="0.2">
      <c r="A4" s="19" t="s">
        <v>2</v>
      </c>
      <c r="B4" s="19" t="s">
        <v>3</v>
      </c>
      <c r="C4" s="20" t="s">
        <v>4</v>
      </c>
      <c r="D4" s="20" t="s">
        <v>5</v>
      </c>
      <c r="E4" s="20" t="s">
        <v>6</v>
      </c>
      <c r="F4" s="21" t="s">
        <v>7</v>
      </c>
    </row>
    <row r="5" spans="1:9" x14ac:dyDescent="0.2">
      <c r="A5" s="22">
        <v>1</v>
      </c>
      <c r="B5" s="24" t="str">
        <f>'1'!D$1</f>
        <v>Moksliniai tyrimai (projekto vykdytojas)</v>
      </c>
      <c r="C5" s="23">
        <f>'1'!$G$6</f>
        <v>0</v>
      </c>
      <c r="D5" s="23">
        <f>'1'!$G$152</f>
        <v>0</v>
      </c>
      <c r="E5" s="23">
        <f>'1'!$G$154</f>
        <v>0</v>
      </c>
      <c r="F5" s="23">
        <f>'1'!$H$154</f>
        <v>0</v>
      </c>
      <c r="G5" s="5"/>
    </row>
    <row r="6" spans="1:9" x14ac:dyDescent="0.2">
      <c r="A6" s="22">
        <v>2</v>
      </c>
      <c r="B6" s="24" t="str">
        <f>'2'!D$1</f>
        <v>Moksliniai tyrimai (partneris 1)</v>
      </c>
      <c r="C6" s="23">
        <f>'2'!$G$6</f>
        <v>0</v>
      </c>
      <c r="D6" s="23">
        <f>'2'!$G$152</f>
        <v>0</v>
      </c>
      <c r="E6" s="23">
        <f>'2'!$G$154</f>
        <v>0</v>
      </c>
      <c r="F6" s="23">
        <f>'2'!$H$154</f>
        <v>0</v>
      </c>
      <c r="I6" s="5"/>
    </row>
    <row r="7" spans="1:9" x14ac:dyDescent="0.2">
      <c r="A7" s="25" t="s">
        <v>8</v>
      </c>
      <c r="B7" s="24" t="str">
        <f>'3'!D$1</f>
        <v>Moksliniai tyrimai (partneris 2)</v>
      </c>
      <c r="C7" s="23">
        <f>'3'!$G$6</f>
        <v>0</v>
      </c>
      <c r="D7" s="23">
        <f>'3'!$G$152</f>
        <v>0</v>
      </c>
      <c r="E7" s="23">
        <f>'3'!$G$154</f>
        <v>0</v>
      </c>
      <c r="F7" s="23">
        <f>'3'!$H$154</f>
        <v>0</v>
      </c>
      <c r="I7" s="5"/>
    </row>
    <row r="8" spans="1:9" x14ac:dyDescent="0.2">
      <c r="A8" s="25" t="s">
        <v>9</v>
      </c>
      <c r="B8" s="24" t="str">
        <f>'4'!D$1</f>
        <v>Eksperimentinė plėtra (projekto vykdytojas)</v>
      </c>
      <c r="C8" s="23">
        <f>'4'!$G$6</f>
        <v>0</v>
      </c>
      <c r="D8" s="23">
        <f>'4'!$G$152</f>
        <v>0</v>
      </c>
      <c r="E8" s="23">
        <f>'4'!$G$154</f>
        <v>0</v>
      </c>
      <c r="F8" s="23">
        <f>'4'!$H$154</f>
        <v>0</v>
      </c>
      <c r="I8" s="5"/>
    </row>
    <row r="9" spans="1:9" x14ac:dyDescent="0.2">
      <c r="A9" s="25" t="s">
        <v>10</v>
      </c>
      <c r="B9" s="24" t="str">
        <f>'5'!D$1</f>
        <v>Eksperimentinė plėtra (partneris 1)</v>
      </c>
      <c r="C9" s="23">
        <f>'5'!$G$6</f>
        <v>0</v>
      </c>
      <c r="D9" s="23">
        <f>'5'!$G$152</f>
        <v>0</v>
      </c>
      <c r="E9" s="23">
        <f>'5'!$G$154</f>
        <v>0</v>
      </c>
      <c r="F9" s="23">
        <f>'5'!$H$154</f>
        <v>0</v>
      </c>
      <c r="I9" s="5"/>
    </row>
    <row r="10" spans="1:9" x14ac:dyDescent="0.2">
      <c r="A10" s="25" t="s">
        <v>11</v>
      </c>
      <c r="B10" s="24" t="str">
        <f>'6'!D$1</f>
        <v>Eksperimentinė plėtra (partneris 2)</v>
      </c>
      <c r="C10" s="23">
        <f>'6'!$G$6</f>
        <v>0</v>
      </c>
      <c r="D10" s="23">
        <f>'6'!$G$152</f>
        <v>0</v>
      </c>
      <c r="E10" s="23">
        <f>'6'!$G$154</f>
        <v>0</v>
      </c>
      <c r="F10" s="23">
        <f>'6'!$H$154</f>
        <v>0</v>
      </c>
      <c r="I10" s="5"/>
    </row>
    <row r="11" spans="1:9" x14ac:dyDescent="0.2">
      <c r="A11" s="204" t="s">
        <v>12</v>
      </c>
      <c r="B11" s="206"/>
      <c r="C11" s="2">
        <f>SUM(C5:C10)</f>
        <v>0</v>
      </c>
      <c r="D11" s="2">
        <f>SUM(D5:D10)</f>
        <v>0</v>
      </c>
      <c r="E11" s="2">
        <f>SUM(E5:E10)</f>
        <v>0</v>
      </c>
      <c r="F11" s="2">
        <f>SUM(F5:F10)</f>
        <v>0</v>
      </c>
      <c r="I11" s="5"/>
    </row>
    <row r="12" spans="1:9" x14ac:dyDescent="0.2">
      <c r="A12" s="26"/>
      <c r="B12" s="26"/>
      <c r="C12" s="27"/>
      <c r="D12" s="27"/>
      <c r="E12" s="28"/>
      <c r="F12" s="28"/>
    </row>
    <row r="13" spans="1:9" ht="12" customHeight="1" x14ac:dyDescent="0.2">
      <c r="A13" s="201" t="s">
        <v>13</v>
      </c>
      <c r="B13" s="201"/>
      <c r="C13" s="201"/>
      <c r="D13" s="201"/>
      <c r="E13" s="29"/>
      <c r="F13" s="29"/>
    </row>
    <row r="14" spans="1:9" ht="34.200000000000003" x14ac:dyDescent="0.2">
      <c r="A14" s="21" t="s">
        <v>2</v>
      </c>
      <c r="B14" s="30" t="s">
        <v>14</v>
      </c>
      <c r="C14" s="21" t="s">
        <v>4</v>
      </c>
      <c r="D14" s="21" t="s">
        <v>7</v>
      </c>
    </row>
    <row r="15" spans="1:9" ht="24.6" customHeight="1" x14ac:dyDescent="0.2">
      <c r="A15" s="31" t="s">
        <v>15</v>
      </c>
      <c r="B15" s="32" t="str">
        <f>'1'!B7</f>
        <v>Projektą vykdančio personalo darbo užmokestis ir išlaidos su darbo santykiais susijusiems darbdavio įsipareigojimams</v>
      </c>
      <c r="C15" s="23">
        <f>'1'!G7+'2'!G7+'3'!G7+'4'!G7+'5'!G7+'6'!G7</f>
        <v>0</v>
      </c>
      <c r="D15" s="23">
        <f>'1'!H7+'2'!H7+'3'!H7+'4'!H7+'5'!H7+'6'!H7</f>
        <v>0</v>
      </c>
      <c r="G15" s="7"/>
    </row>
    <row r="16" spans="1:9" ht="24.6" customHeight="1" x14ac:dyDescent="0.2">
      <c r="A16" s="31" t="s">
        <v>16</v>
      </c>
      <c r="B16" s="32" t="str">
        <f>'1'!B28</f>
        <v>Projektą vykdančio personalo komandiruočių išlaidos</v>
      </c>
      <c r="C16" s="23">
        <f>'1'!G28+'2'!G28+'3'!G28+'4'!G28+'5'!G28+'6'!G28</f>
        <v>0</v>
      </c>
      <c r="D16" s="23">
        <f>'1'!H28+'2'!H28+'3'!H28+'4'!H28+'5'!H28+'6'!H28</f>
        <v>0</v>
      </c>
      <c r="G16" s="7"/>
    </row>
    <row r="17" spans="1:6" ht="24.6" customHeight="1" x14ac:dyDescent="0.2">
      <c r="A17" s="31" t="s">
        <v>8</v>
      </c>
      <c r="B17" s="123" t="str">
        <f>'1'!B64</f>
        <v>Nusidėvėjimo išlaidos priemonėms ir įrenginiams</v>
      </c>
      <c r="C17" s="33">
        <f>'1'!G64+'2'!G64+'3'!G64+'4'!G64+'5'!G64+'6'!G64</f>
        <v>0</v>
      </c>
      <c r="D17" s="33">
        <f>'1'!H64+'2'!H64+'3'!H64+'4'!H64+'5'!H64+'6'!H64</f>
        <v>0</v>
      </c>
    </row>
    <row r="18" spans="1:6" ht="24.6" customHeight="1" x14ac:dyDescent="0.2">
      <c r="A18" s="31" t="s">
        <v>9</v>
      </c>
      <c r="B18" s="32" t="str">
        <f>'1'!B85</f>
        <v>Išlaidos pagal sutartis vykdomiems moksliniams tyrimams, žinioms ir patentams</v>
      </c>
      <c r="C18" s="33">
        <f>'1'!G85+'2'!G85+'3'!G85+'4'!G85+'5'!G85+'6'!G85</f>
        <v>0</v>
      </c>
      <c r="D18" s="33">
        <f>'1'!H85+'2'!H85+'3'!H85+'4'!H85+'5'!H85+'6'!H85</f>
        <v>0</v>
      </c>
    </row>
    <row r="19" spans="1:6" ht="24.6" customHeight="1" x14ac:dyDescent="0.2">
      <c r="A19" s="31" t="s">
        <v>10</v>
      </c>
      <c r="B19" s="32" t="str">
        <f>'1'!B96</f>
        <v>Konsultavimo ir lygiaverčių paslaugų, naudojamų vien projektui, išlaidos</v>
      </c>
      <c r="C19" s="33">
        <f>'1'!G96+'2'!G96+'3'!G96+'4'!G96+'5'!G96+'6'!G96</f>
        <v>0</v>
      </c>
      <c r="D19" s="33">
        <f>'1'!H96+'2'!H96+'3'!H96+'4'!H96+'5'!H96+'6'!H96</f>
        <v>0</v>
      </c>
    </row>
    <row r="20" spans="1:6" ht="24.6" customHeight="1" x14ac:dyDescent="0.2">
      <c r="A20" s="31" t="s">
        <v>11</v>
      </c>
      <c r="B20" s="32" t="str">
        <f>'1'!B107</f>
        <v>Medžiagos, mažavertis inventorius, atsargos ir pan. produktai, priskirtini trumpalaikiam turtui ir tiesiogiai susiję su MTEP veikla</v>
      </c>
      <c r="C20" s="23">
        <f>'1'!G107+'2'!G107+'3'!G107+'4'!G107+'5'!G107+'6'!G107</f>
        <v>0</v>
      </c>
      <c r="D20" s="23">
        <f>'1'!H107+'2'!H107+'3'!H107+'4'!H107+'5'!H107+'6'!H107</f>
        <v>0</v>
      </c>
    </row>
    <row r="21" spans="1:6" ht="24.6" customHeight="1" x14ac:dyDescent="0.2">
      <c r="A21" s="31" t="s">
        <v>17</v>
      </c>
      <c r="B21" s="32" t="str">
        <f>'1'!B133</f>
        <v>Įrangos (išskyrus įsigytą iš ES fondų ar kitų ES finansinių priemonių lėšų) nuomos išlaidos, veiklai priskirtos pro rata principu</v>
      </c>
      <c r="C21" s="23">
        <f>'1'!G133+'2'!G133+'3'!G133+'4'!G133+'5'!G133+'6'!G133</f>
        <v>0</v>
      </c>
      <c r="D21" s="23">
        <f>'1'!H133+'2'!H133+'3'!H133+'4'!H133+'5'!H133+'6'!H133</f>
        <v>0</v>
      </c>
    </row>
    <row r="22" spans="1:6" ht="24.6" customHeight="1" x14ac:dyDescent="0.2">
      <c r="A22" s="31" t="s">
        <v>18</v>
      </c>
      <c r="B22" s="32" t="str">
        <f>'1'!B144</f>
        <v>Projektui įgyvendinti būtinų pastatų arba patalpų nuomos išlaidos</v>
      </c>
      <c r="C22" s="23">
        <f>'1'!G144+'2'!G144+'3'!G144+'4'!G144+'5'!G144+'6'!G144</f>
        <v>0</v>
      </c>
      <c r="D22" s="23">
        <f>'1'!H144+'2'!H144+'3'!H144+'4'!H144+'5'!H144+'6'!H144</f>
        <v>0</v>
      </c>
    </row>
    <row r="23" spans="1:6" x14ac:dyDescent="0.2">
      <c r="A23" s="204" t="s">
        <v>19</v>
      </c>
      <c r="B23" s="206"/>
      <c r="C23" s="2">
        <f>SUM(C15:C22)</f>
        <v>0</v>
      </c>
      <c r="D23" s="2">
        <f>SUM(D15:D22)</f>
        <v>0</v>
      </c>
    </row>
    <row r="24" spans="1:6" x14ac:dyDescent="0.2">
      <c r="A24" s="10"/>
      <c r="B24" s="11"/>
      <c r="C24" s="12"/>
      <c r="D24" s="14"/>
    </row>
    <row r="25" spans="1:6" ht="22.2" customHeight="1" x14ac:dyDescent="0.2">
      <c r="A25" s="10"/>
      <c r="B25" s="34" t="s">
        <v>20</v>
      </c>
      <c r="C25" s="15"/>
      <c r="D25" s="35" t="str">
        <f>IF(C25&gt;7%,"DĖMESIO! Neteisioginių išlaidų norma negali viršyti 7 proc.","")</f>
        <v/>
      </c>
    </row>
    <row r="26" spans="1:6" x14ac:dyDescent="0.2">
      <c r="A26" s="10"/>
      <c r="B26" s="11"/>
      <c r="C26" s="12"/>
      <c r="D26" s="13"/>
    </row>
    <row r="27" spans="1:6" ht="21.6" customHeight="1" x14ac:dyDescent="0.2">
      <c r="A27" s="25" t="s">
        <v>21</v>
      </c>
      <c r="B27" s="36" t="s">
        <v>22</v>
      </c>
      <c r="C27" s="33">
        <f>'1'!G152+'2'!G152+'3'!G152+'4'!G152+'5'!G152+'6'!G152</f>
        <v>0</v>
      </c>
      <c r="D27" s="33">
        <f>'1'!H152+'2'!H152+'3'!H152+'4'!H152+'5'!H152+'6'!H152</f>
        <v>0</v>
      </c>
    </row>
    <row r="28" spans="1:6" x14ac:dyDescent="0.2">
      <c r="C28" s="1"/>
      <c r="D28" s="1"/>
      <c r="E28" s="17"/>
    </row>
    <row r="29" spans="1:6" ht="23.4" customHeight="1" x14ac:dyDescent="0.2">
      <c r="A29" s="204" t="s">
        <v>23</v>
      </c>
      <c r="B29" s="206"/>
      <c r="C29" s="2">
        <f>SUM(C23,C27)</f>
        <v>0</v>
      </c>
      <c r="D29" s="2">
        <f>SUM(D23,D27)</f>
        <v>0</v>
      </c>
      <c r="E29" s="166" t="str">
        <f>IF(D29&lt;100000,"DĖMESIO, finansavimo suma negali būti mažesnė nei 100.000,00 Eur","")</f>
        <v>DĖMESIO, finansavimo suma negali būti mažesnė nei 100.000,00 Eur</v>
      </c>
    </row>
    <row r="30" spans="1:6" x14ac:dyDescent="0.2">
      <c r="A30" s="38"/>
      <c r="B30" s="38"/>
      <c r="C30" s="39"/>
      <c r="D30" s="39"/>
      <c r="E30" s="37" t="str">
        <f>IF(D29&gt;1500000,"DĖMESIO, finansavimo suma negali būti didesnė nei 1.500.000,00 Eur","")</f>
        <v/>
      </c>
      <c r="F30" s="39"/>
    </row>
    <row r="31" spans="1:6" x14ac:dyDescent="0.2">
      <c r="A31" s="202" t="s">
        <v>24</v>
      </c>
      <c r="B31" s="203"/>
      <c r="C31" s="40">
        <f>C17</f>
        <v>0</v>
      </c>
      <c r="D31" s="41" t="str">
        <f>IFERROR(C31/C29, "0%")</f>
        <v>0%</v>
      </c>
      <c r="E31" s="166" t="str">
        <f>IF(C31&gt;(C29*0.5),"DĖMESIO! Patikrinkite, ar biudžeto eilutės Nr. 3 suma neviršija 50 proc. pagal PFSA 11.5.3 p. numatytų tinkamų finansuoti išlaidų.","")</f>
        <v/>
      </c>
      <c r="F31" s="39"/>
    </row>
    <row r="32" spans="1:6" x14ac:dyDescent="0.2">
      <c r="A32" s="202" t="s">
        <v>25</v>
      </c>
      <c r="B32" s="203"/>
      <c r="C32" s="40">
        <f>C18+C19</f>
        <v>0</v>
      </c>
      <c r="D32" s="41" t="str">
        <f>IFERROR(C32/C29, "0%")</f>
        <v>0%</v>
      </c>
      <c r="E32" s="167" t="str">
        <f>IF(C32&gt;(C29*0.5),"DĖMESIO, patikrinkite, ar biudžeto eilučių Nr. 4 ir 5 suma neviršija 50 proc. pagal PFSA 11.5.4 p. numatytų tinkamų finansuoti išlaidų.","")</f>
        <v/>
      </c>
    </row>
    <row r="33" spans="1:8" x14ac:dyDescent="0.2">
      <c r="A33" s="202" t="s">
        <v>26</v>
      </c>
      <c r="B33" s="203"/>
      <c r="C33" s="42">
        <f>C22</f>
        <v>0</v>
      </c>
      <c r="D33" s="43" t="str">
        <f>IFERROR(C33/C29, "0%")</f>
        <v>0%</v>
      </c>
      <c r="E33" s="167" t="str">
        <f>IF(C33&gt;(C29*0.1),"DĖMESIO! Patikrinkite, ar biudžeto eilutės Nr. 8 suma neviršija 10 proc. pagal PFSA 11.5.7 p. numatytų tinkamų finansuoti išlaidų.","")</f>
        <v/>
      </c>
    </row>
    <row r="35" spans="1:8" ht="14.4" customHeight="1" x14ac:dyDescent="0.2">
      <c r="A35" s="207" t="s">
        <v>27</v>
      </c>
      <c r="B35" s="207"/>
      <c r="C35" s="207"/>
      <c r="D35" s="207"/>
    </row>
    <row r="36" spans="1:8" ht="44.4" customHeight="1" x14ac:dyDescent="0.2">
      <c r="A36" s="19" t="s">
        <v>2</v>
      </c>
      <c r="B36" s="44" t="s">
        <v>28</v>
      </c>
      <c r="C36" s="20" t="s">
        <v>29</v>
      </c>
      <c r="D36" s="19" t="s">
        <v>7</v>
      </c>
      <c r="E36" s="1"/>
      <c r="G36" s="45"/>
    </row>
    <row r="37" spans="1:8" x14ac:dyDescent="0.2">
      <c r="A37" s="199" t="s">
        <v>15</v>
      </c>
      <c r="B37" s="46" t="str">
        <f>'Darbuotojai ir paslaugos'!A6</f>
        <v>Projekto vykdytojo pavadinimas</v>
      </c>
      <c r="C37" s="47">
        <f>E5+E8</f>
        <v>0</v>
      </c>
      <c r="D37" s="47">
        <f>F5+F8</f>
        <v>0</v>
      </c>
      <c r="E37" s="1"/>
      <c r="G37" s="6"/>
      <c r="H37" s="5"/>
    </row>
    <row r="38" spans="1:8" x14ac:dyDescent="0.2">
      <c r="A38" s="200"/>
      <c r="B38" s="32" t="s">
        <v>30</v>
      </c>
      <c r="C38" s="48" t="str">
        <f>IFERROR(C37/C44, "0%")</f>
        <v>0%</v>
      </c>
      <c r="D38" s="48"/>
      <c r="E38" s="1"/>
      <c r="G38" s="6"/>
      <c r="H38" s="5"/>
    </row>
    <row r="39" spans="1:8" x14ac:dyDescent="0.2">
      <c r="A39" s="199" t="s">
        <v>16</v>
      </c>
      <c r="B39" s="46" t="str">
        <f>'Darbuotojai ir paslaugos'!A26</f>
        <v>Partnerio Nr. 1 pavadinimas</v>
      </c>
      <c r="C39" s="47">
        <f>E6+E9</f>
        <v>0</v>
      </c>
      <c r="D39" s="47">
        <f>F6+F9</f>
        <v>0</v>
      </c>
      <c r="E39" s="1"/>
      <c r="G39" s="6"/>
      <c r="H39" s="5"/>
    </row>
    <row r="40" spans="1:8" x14ac:dyDescent="0.2">
      <c r="A40" s="200"/>
      <c r="B40" s="32" t="s">
        <v>30</v>
      </c>
      <c r="C40" s="48" t="str">
        <f>IFERROR(C39/C44, "0%")</f>
        <v>0%</v>
      </c>
      <c r="D40" s="48"/>
      <c r="E40" s="1"/>
      <c r="G40" s="6"/>
      <c r="H40" s="5"/>
    </row>
    <row r="41" spans="1:8" x14ac:dyDescent="0.2">
      <c r="A41" s="199" t="s">
        <v>8</v>
      </c>
      <c r="B41" s="46" t="str">
        <f>'Darbuotojai ir paslaugos'!A46</f>
        <v>Partnerio Nr. 2 pavadinimas</v>
      </c>
      <c r="C41" s="47">
        <f>E7+E10</f>
        <v>0</v>
      </c>
      <c r="D41" s="47">
        <f>F7+F10</f>
        <v>0</v>
      </c>
      <c r="E41" s="1"/>
      <c r="G41" s="6"/>
      <c r="H41" s="5"/>
    </row>
    <row r="42" spans="1:8" x14ac:dyDescent="0.2">
      <c r="A42" s="200"/>
      <c r="B42" s="32" t="s">
        <v>30</v>
      </c>
      <c r="C42" s="48" t="str">
        <f>IFERROR(C41/C44, "0%")</f>
        <v>0%</v>
      </c>
      <c r="D42" s="48"/>
      <c r="E42" s="1"/>
      <c r="G42" s="6"/>
      <c r="H42" s="5"/>
    </row>
    <row r="43" spans="1:8" x14ac:dyDescent="0.2">
      <c r="A43" s="49"/>
      <c r="B43" s="50" t="s">
        <v>31</v>
      </c>
      <c r="C43" s="51">
        <f>C38+C40+C42</f>
        <v>0</v>
      </c>
      <c r="D43" s="51"/>
      <c r="E43" s="1"/>
      <c r="G43" s="9"/>
      <c r="H43" s="197"/>
    </row>
    <row r="44" spans="1:8" x14ac:dyDescent="0.2">
      <c r="A44" s="204" t="s">
        <v>32</v>
      </c>
      <c r="B44" s="205"/>
      <c r="C44" s="2">
        <f>C37+C39+C41</f>
        <v>0</v>
      </c>
      <c r="D44" s="2">
        <f>D37+D39+D41</f>
        <v>0</v>
      </c>
      <c r="E44" s="1"/>
      <c r="G44" s="8"/>
      <c r="H44" s="197"/>
    </row>
    <row r="45" spans="1:8" x14ac:dyDescent="0.2">
      <c r="G45" s="7"/>
    </row>
    <row r="46" spans="1:8" ht="43.2" customHeight="1" x14ac:dyDescent="0.2">
      <c r="C46" s="18"/>
      <c r="E46" s="198"/>
      <c r="F46" s="198"/>
      <c r="G46" s="7"/>
    </row>
    <row r="47" spans="1:8" x14ac:dyDescent="0.2">
      <c r="G47" s="7"/>
    </row>
  </sheetData>
  <sheetProtection algorithmName="SHA-512" hashValue="pv8m/m+jEzyUdiTVeKi1+vcY40f/5ex5Hh/6SiP4C8dsoH7goCLWae2VQ0R0kNuVYlZCA1SXMogpiobNrH1+0w==" saltValue="Y+AY11Uo6xlUSWaxi93AeA==" spinCount="100000" sheet="1" formatColumns="0" formatRows="0" insertHyperlinks="0"/>
  <protectedRanges>
    <protectedRange sqref="C25" name="Diapazonas1"/>
  </protectedRanges>
  <mergeCells count="15">
    <mergeCell ref="A3:D3"/>
    <mergeCell ref="A33:B33"/>
    <mergeCell ref="A44:B44"/>
    <mergeCell ref="A11:B11"/>
    <mergeCell ref="A29:B29"/>
    <mergeCell ref="A32:B32"/>
    <mergeCell ref="A23:B23"/>
    <mergeCell ref="A35:D35"/>
    <mergeCell ref="A13:D13"/>
    <mergeCell ref="A31:B31"/>
    <mergeCell ref="H43:H44"/>
    <mergeCell ref="E46:F46"/>
    <mergeCell ref="A37:A38"/>
    <mergeCell ref="A39:A40"/>
    <mergeCell ref="A41:A42"/>
  </mergeCells>
  <phoneticPr fontId="3" type="noConversion"/>
  <conditionalFormatting sqref="A5:C10 C5:F11 E12:F12 C15:D24 C37:D44">
    <cfRule type="cellIs" dxfId="11" priority="16" operator="equal">
      <formula>0</formula>
    </cfRule>
  </conditionalFormatting>
  <conditionalFormatting sqref="C29:D29">
    <cfRule type="cellIs" dxfId="10" priority="14" operator="equal">
      <formula>0</formula>
    </cfRule>
  </conditionalFormatting>
  <conditionalFormatting sqref="C31:D33">
    <cfRule type="cellIs" dxfId="9" priority="4" operator="equal">
      <formula>0%</formula>
    </cfRule>
  </conditionalFormatting>
  <conditionalFormatting sqref="D25 C26:D27">
    <cfRule type="cellIs" dxfId="8" priority="20" operator="equal">
      <formula>0</formula>
    </cfRule>
  </conditionalFormatting>
  <conditionalFormatting sqref="D29">
    <cfRule type="cellIs" dxfId="7" priority="9" operator="notBetween">
      <formula>100000</formula>
      <formula>1500000</formula>
    </cfRule>
  </conditionalFormatting>
  <conditionalFormatting sqref="D31:D32">
    <cfRule type="cellIs" dxfId="6" priority="2" operator="greaterThan">
      <formula>0.5</formula>
    </cfRule>
  </conditionalFormatting>
  <conditionalFormatting sqref="D33">
    <cfRule type="cellIs" dxfId="5" priority="1" operator="greaterThan">
      <formula>0.1</formula>
    </cfRule>
  </conditionalFormatting>
  <dataValidations count="1">
    <dataValidation type="list" operator="lessThanOrEqual" allowBlank="1" showInputMessage="1" showErrorMessage="1" sqref="C25" xr:uid="{B445C273-7C81-40C1-9FA7-3B4229B2E343}">
      <formula1>"0%,7%"</formula1>
    </dataValidation>
  </dataValidations>
  <pageMargins left="0.7" right="0.7" top="0.75" bottom="0.75" header="0.3" footer="0.3"/>
  <pageSetup paperSize="9" scale="59"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81C7-ED61-4516-9E00-5506B26BD882}">
  <sheetPr>
    <tabColor theme="9"/>
  </sheetPr>
  <dimension ref="A2:G134"/>
  <sheetViews>
    <sheetView zoomScaleNormal="100" workbookViewId="0">
      <selection activeCell="C6" sqref="C6:C10"/>
    </sheetView>
  </sheetViews>
  <sheetFormatPr defaultColWidth="8.88671875" defaultRowHeight="12.6" x14ac:dyDescent="0.2"/>
  <cols>
    <col min="1" max="2" width="8.88671875" style="110"/>
    <col min="3" max="3" width="38.5546875" style="110" customWidth="1"/>
    <col min="4" max="4" width="39.88671875" style="110" customWidth="1"/>
    <col min="5" max="5" width="17" style="110" customWidth="1"/>
    <col min="6" max="6" width="19.6640625" style="110" customWidth="1"/>
    <col min="7" max="7" width="11.109375" style="110" customWidth="1"/>
    <col min="8" max="16384" width="8.88671875" style="110"/>
  </cols>
  <sheetData>
    <row r="2" spans="1:7" ht="12.6" customHeight="1" x14ac:dyDescent="0.2">
      <c r="A2" s="211" t="s">
        <v>33</v>
      </c>
      <c r="B2" s="211"/>
      <c r="C2" s="211"/>
      <c r="D2" s="211"/>
      <c r="E2" s="211"/>
      <c r="F2" s="211"/>
      <c r="G2" s="193"/>
    </row>
    <row r="4" spans="1:7" ht="14.4" customHeight="1" x14ac:dyDescent="0.2">
      <c r="A4" s="212" t="s">
        <v>34</v>
      </c>
      <c r="B4" s="212"/>
      <c r="C4" s="212"/>
      <c r="D4" s="212"/>
      <c r="E4" s="212"/>
      <c r="F4" s="212"/>
    </row>
    <row r="5" spans="1:7" ht="51" customHeight="1" thickBot="1" x14ac:dyDescent="0.25">
      <c r="A5" s="112"/>
      <c r="B5" s="113" t="s">
        <v>2</v>
      </c>
      <c r="C5" s="114" t="s">
        <v>35</v>
      </c>
      <c r="D5" s="114" t="s">
        <v>36</v>
      </c>
      <c r="E5" s="114" t="s">
        <v>37</v>
      </c>
      <c r="F5" s="115" t="s">
        <v>38</v>
      </c>
      <c r="G5" s="111"/>
    </row>
    <row r="6" spans="1:7" x14ac:dyDescent="0.2">
      <c r="A6" s="218" t="s">
        <v>39</v>
      </c>
      <c r="B6" s="116" t="s">
        <v>15</v>
      </c>
      <c r="C6" s="120"/>
      <c r="D6" s="120"/>
      <c r="E6" s="117">
        <f>'Vykdymo planas'!H$16+'Vykdymo planas'!H$64</f>
        <v>0</v>
      </c>
      <c r="F6" s="190">
        <v>28.85</v>
      </c>
      <c r="G6" s="111"/>
    </row>
    <row r="7" spans="1:7" x14ac:dyDescent="0.2">
      <c r="A7" s="219"/>
      <c r="B7" s="118" t="s">
        <v>16</v>
      </c>
      <c r="C7" s="121"/>
      <c r="D7" s="121"/>
      <c r="E7" s="117">
        <f>'Vykdymo planas'!I$16+'Vykdymo planas'!I$64</f>
        <v>0</v>
      </c>
      <c r="F7" s="191">
        <v>28.85</v>
      </c>
      <c r="G7" s="111"/>
    </row>
    <row r="8" spans="1:7" x14ac:dyDescent="0.2">
      <c r="A8" s="219"/>
      <c r="B8" s="118" t="s">
        <v>8</v>
      </c>
      <c r="C8" s="120"/>
      <c r="D8" s="120"/>
      <c r="E8" s="117">
        <f>'Vykdymo planas'!J$16+'Vykdymo planas'!J$64</f>
        <v>0</v>
      </c>
      <c r="F8" s="190">
        <v>28.85</v>
      </c>
      <c r="G8" s="111"/>
    </row>
    <row r="9" spans="1:7" x14ac:dyDescent="0.2">
      <c r="A9" s="219"/>
      <c r="B9" s="118" t="s">
        <v>9</v>
      </c>
      <c r="C9" s="121"/>
      <c r="D9" s="121"/>
      <c r="E9" s="117">
        <f>'Vykdymo planas'!K$16+'Vykdymo planas'!K$64</f>
        <v>0</v>
      </c>
      <c r="F9" s="191">
        <v>28.85</v>
      </c>
      <c r="G9" s="111"/>
    </row>
    <row r="10" spans="1:7" x14ac:dyDescent="0.2">
      <c r="A10" s="219"/>
      <c r="B10" s="118" t="s">
        <v>10</v>
      </c>
      <c r="C10" s="120"/>
      <c r="D10" s="120"/>
      <c r="E10" s="117">
        <f>'Vykdymo planas'!L$16+'Vykdymo planas'!L$64</f>
        <v>0</v>
      </c>
      <c r="F10" s="190">
        <v>28.85</v>
      </c>
      <c r="G10" s="111"/>
    </row>
    <row r="11" spans="1:7" x14ac:dyDescent="0.2">
      <c r="A11" s="219"/>
      <c r="B11" s="118" t="s">
        <v>11</v>
      </c>
      <c r="C11" s="121"/>
      <c r="D11" s="121"/>
      <c r="E11" s="117">
        <f>'Vykdymo planas'!M$16+'Vykdymo planas'!M$64</f>
        <v>0</v>
      </c>
      <c r="F11" s="191">
        <v>28.85</v>
      </c>
      <c r="G11" s="111"/>
    </row>
    <row r="12" spans="1:7" x14ac:dyDescent="0.2">
      <c r="A12" s="219"/>
      <c r="B12" s="118" t="s">
        <v>17</v>
      </c>
      <c r="C12" s="120"/>
      <c r="D12" s="120"/>
      <c r="E12" s="117">
        <f>'Vykdymo planas'!N$16+'Vykdymo planas'!N$64</f>
        <v>0</v>
      </c>
      <c r="F12" s="190">
        <v>28.85</v>
      </c>
      <c r="G12" s="111"/>
    </row>
    <row r="13" spans="1:7" x14ac:dyDescent="0.2">
      <c r="A13" s="219"/>
      <c r="B13" s="118" t="s">
        <v>18</v>
      </c>
      <c r="C13" s="121"/>
      <c r="D13" s="121"/>
      <c r="E13" s="117">
        <f>'Vykdymo planas'!O$16+'Vykdymo planas'!O$64</f>
        <v>0</v>
      </c>
      <c r="F13" s="191">
        <v>28.85</v>
      </c>
      <c r="G13" s="111"/>
    </row>
    <row r="14" spans="1:7" x14ac:dyDescent="0.2">
      <c r="A14" s="219"/>
      <c r="B14" s="118" t="s">
        <v>21</v>
      </c>
      <c r="C14" s="120"/>
      <c r="D14" s="120"/>
      <c r="E14" s="117">
        <f>'Vykdymo planas'!P$16+'Vykdymo planas'!P$64</f>
        <v>0</v>
      </c>
      <c r="F14" s="190">
        <v>28.85</v>
      </c>
      <c r="G14" s="111"/>
    </row>
    <row r="15" spans="1:7" x14ac:dyDescent="0.2">
      <c r="A15" s="219"/>
      <c r="B15" s="118" t="s">
        <v>40</v>
      </c>
      <c r="C15" s="121"/>
      <c r="D15" s="121"/>
      <c r="E15" s="117">
        <f>'Vykdymo planas'!Q$16+'Vykdymo planas'!Q$64</f>
        <v>0</v>
      </c>
      <c r="F15" s="191">
        <v>28.85</v>
      </c>
      <c r="G15" s="111"/>
    </row>
    <row r="16" spans="1:7" x14ac:dyDescent="0.2">
      <c r="A16" s="219"/>
      <c r="B16" s="118" t="s">
        <v>41</v>
      </c>
      <c r="C16" s="120"/>
      <c r="D16" s="120"/>
      <c r="E16" s="117">
        <f>'Vykdymo planas'!R$16+'Vykdymo planas'!R$64</f>
        <v>0</v>
      </c>
      <c r="F16" s="190">
        <v>28.85</v>
      </c>
      <c r="G16" s="111"/>
    </row>
    <row r="17" spans="1:7" x14ac:dyDescent="0.2">
      <c r="A17" s="219"/>
      <c r="B17" s="118" t="s">
        <v>42</v>
      </c>
      <c r="C17" s="121"/>
      <c r="D17" s="121"/>
      <c r="E17" s="117">
        <f>'Vykdymo planas'!S$16+'Vykdymo planas'!S$64</f>
        <v>0</v>
      </c>
      <c r="F17" s="191">
        <v>28.85</v>
      </c>
      <c r="G17" s="111"/>
    </row>
    <row r="18" spans="1:7" x14ac:dyDescent="0.2">
      <c r="A18" s="219"/>
      <c r="B18" s="118" t="s">
        <v>43</v>
      </c>
      <c r="C18" s="120"/>
      <c r="D18" s="120"/>
      <c r="E18" s="117">
        <f>'Vykdymo planas'!T$16+'Vykdymo planas'!T$64</f>
        <v>0</v>
      </c>
      <c r="F18" s="190">
        <v>28.85</v>
      </c>
      <c r="G18" s="111"/>
    </row>
    <row r="19" spans="1:7" x14ac:dyDescent="0.2">
      <c r="A19" s="219"/>
      <c r="B19" s="118" t="s">
        <v>44</v>
      </c>
      <c r="C19" s="121"/>
      <c r="D19" s="121"/>
      <c r="E19" s="117">
        <f>'Vykdymo planas'!U$16+'Vykdymo planas'!U$64</f>
        <v>0</v>
      </c>
      <c r="F19" s="191">
        <v>28.85</v>
      </c>
      <c r="G19" s="111"/>
    </row>
    <row r="20" spans="1:7" x14ac:dyDescent="0.2">
      <c r="A20" s="219"/>
      <c r="B20" s="118" t="s">
        <v>45</v>
      </c>
      <c r="C20" s="120"/>
      <c r="D20" s="120"/>
      <c r="E20" s="117">
        <f>'Vykdymo planas'!V$16+'Vykdymo planas'!V$64</f>
        <v>0</v>
      </c>
      <c r="F20" s="190">
        <v>28.85</v>
      </c>
      <c r="G20" s="111"/>
    </row>
    <row r="21" spans="1:7" x14ac:dyDescent="0.2">
      <c r="A21" s="219"/>
      <c r="B21" s="118" t="s">
        <v>46</v>
      </c>
      <c r="C21" s="121"/>
      <c r="D21" s="121"/>
      <c r="E21" s="117">
        <f>'Vykdymo planas'!W$16+'Vykdymo planas'!W$64</f>
        <v>0</v>
      </c>
      <c r="F21" s="191">
        <v>28.85</v>
      </c>
      <c r="G21" s="111"/>
    </row>
    <row r="22" spans="1:7" x14ac:dyDescent="0.2">
      <c r="A22" s="219"/>
      <c r="B22" s="118" t="s">
        <v>47</v>
      </c>
      <c r="C22" s="120"/>
      <c r="D22" s="120"/>
      <c r="E22" s="117">
        <f>'Vykdymo planas'!X$16+'Vykdymo planas'!X$64</f>
        <v>0</v>
      </c>
      <c r="F22" s="190">
        <v>28.85</v>
      </c>
      <c r="G22" s="111"/>
    </row>
    <row r="23" spans="1:7" x14ac:dyDescent="0.2">
      <c r="A23" s="219"/>
      <c r="B23" s="118" t="s">
        <v>48</v>
      </c>
      <c r="C23" s="121"/>
      <c r="D23" s="121"/>
      <c r="E23" s="117">
        <f>'Vykdymo planas'!Y$16+'Vykdymo planas'!Y$64</f>
        <v>0</v>
      </c>
      <c r="F23" s="191">
        <v>28.85</v>
      </c>
      <c r="G23" s="111"/>
    </row>
    <row r="24" spans="1:7" x14ac:dyDescent="0.2">
      <c r="A24" s="219"/>
      <c r="B24" s="118" t="s">
        <v>49</v>
      </c>
      <c r="C24" s="120"/>
      <c r="D24" s="120"/>
      <c r="E24" s="117">
        <f>'Vykdymo planas'!Z$16+'Vykdymo planas'!Z$64</f>
        <v>0</v>
      </c>
      <c r="F24" s="190">
        <v>28.85</v>
      </c>
      <c r="G24" s="111"/>
    </row>
    <row r="25" spans="1:7" ht="13.2" thickBot="1" x14ac:dyDescent="0.25">
      <c r="A25" s="220"/>
      <c r="B25" s="119" t="s">
        <v>50</v>
      </c>
      <c r="C25" s="122"/>
      <c r="D25" s="122"/>
      <c r="E25" s="188">
        <f>'Vykdymo planas'!AA$16+'Vykdymo planas'!AA$64</f>
        <v>0</v>
      </c>
      <c r="F25" s="192">
        <v>28.85</v>
      </c>
      <c r="G25" s="111"/>
    </row>
    <row r="26" spans="1:7" x14ac:dyDescent="0.2">
      <c r="A26" s="218" t="s">
        <v>51</v>
      </c>
      <c r="B26" s="116" t="s">
        <v>15</v>
      </c>
      <c r="C26" s="120"/>
      <c r="D26" s="120"/>
      <c r="E26" s="117">
        <f>'Vykdymo planas'!H$32+'Vykdymo planas'!H$80</f>
        <v>0</v>
      </c>
      <c r="F26" s="190">
        <v>28.85</v>
      </c>
      <c r="G26" s="111"/>
    </row>
    <row r="27" spans="1:7" x14ac:dyDescent="0.2">
      <c r="A27" s="219"/>
      <c r="B27" s="118" t="s">
        <v>16</v>
      </c>
      <c r="C27" s="121"/>
      <c r="D27" s="121"/>
      <c r="E27" s="117">
        <f>'Vykdymo planas'!I$32+'Vykdymo planas'!I$80</f>
        <v>0</v>
      </c>
      <c r="F27" s="191">
        <v>28.85</v>
      </c>
      <c r="G27" s="111"/>
    </row>
    <row r="28" spans="1:7" x14ac:dyDescent="0.2">
      <c r="A28" s="219"/>
      <c r="B28" s="118" t="s">
        <v>8</v>
      </c>
      <c r="C28" s="120"/>
      <c r="D28" s="120"/>
      <c r="E28" s="117">
        <f>'Vykdymo planas'!J$32+'Vykdymo planas'!J$80</f>
        <v>0</v>
      </c>
      <c r="F28" s="190">
        <v>28.85</v>
      </c>
      <c r="G28" s="111"/>
    </row>
    <row r="29" spans="1:7" x14ac:dyDescent="0.2">
      <c r="A29" s="219"/>
      <c r="B29" s="118" t="s">
        <v>9</v>
      </c>
      <c r="C29" s="121"/>
      <c r="D29" s="121"/>
      <c r="E29" s="117">
        <f>'Vykdymo planas'!K$32+'Vykdymo planas'!K$80</f>
        <v>0</v>
      </c>
      <c r="F29" s="191">
        <v>28.85</v>
      </c>
      <c r="G29" s="111"/>
    </row>
    <row r="30" spans="1:7" x14ac:dyDescent="0.2">
      <c r="A30" s="219"/>
      <c r="B30" s="118" t="s">
        <v>10</v>
      </c>
      <c r="C30" s="120"/>
      <c r="D30" s="120"/>
      <c r="E30" s="117">
        <f>'Vykdymo planas'!L$32+'Vykdymo planas'!L$80</f>
        <v>0</v>
      </c>
      <c r="F30" s="190">
        <v>28.85</v>
      </c>
      <c r="G30" s="111"/>
    </row>
    <row r="31" spans="1:7" x14ac:dyDescent="0.2">
      <c r="A31" s="219"/>
      <c r="B31" s="118" t="s">
        <v>11</v>
      </c>
      <c r="C31" s="121"/>
      <c r="D31" s="121"/>
      <c r="E31" s="117">
        <f>'Vykdymo planas'!M$32+'Vykdymo planas'!M$80</f>
        <v>0</v>
      </c>
      <c r="F31" s="191">
        <v>28.85</v>
      </c>
      <c r="G31" s="111"/>
    </row>
    <row r="32" spans="1:7" x14ac:dyDescent="0.2">
      <c r="A32" s="219"/>
      <c r="B32" s="118" t="s">
        <v>17</v>
      </c>
      <c r="C32" s="120"/>
      <c r="D32" s="120"/>
      <c r="E32" s="117">
        <f>'Vykdymo planas'!N$32+'Vykdymo planas'!N$80</f>
        <v>0</v>
      </c>
      <c r="F32" s="190">
        <v>28.85</v>
      </c>
      <c r="G32" s="111"/>
    </row>
    <row r="33" spans="1:7" x14ac:dyDescent="0.2">
      <c r="A33" s="219"/>
      <c r="B33" s="118" t="s">
        <v>18</v>
      </c>
      <c r="C33" s="121"/>
      <c r="D33" s="121"/>
      <c r="E33" s="117">
        <f>'Vykdymo planas'!O$32+'Vykdymo planas'!O$80</f>
        <v>0</v>
      </c>
      <c r="F33" s="191">
        <v>28.85</v>
      </c>
      <c r="G33" s="111"/>
    </row>
    <row r="34" spans="1:7" x14ac:dyDescent="0.2">
      <c r="A34" s="219"/>
      <c r="B34" s="118" t="s">
        <v>21</v>
      </c>
      <c r="C34" s="120"/>
      <c r="D34" s="120"/>
      <c r="E34" s="117">
        <f>'Vykdymo planas'!P$32+'Vykdymo planas'!P$80</f>
        <v>0</v>
      </c>
      <c r="F34" s="190">
        <v>28.85</v>
      </c>
      <c r="G34" s="111"/>
    </row>
    <row r="35" spans="1:7" x14ac:dyDescent="0.2">
      <c r="A35" s="219"/>
      <c r="B35" s="118" t="s">
        <v>40</v>
      </c>
      <c r="C35" s="121"/>
      <c r="D35" s="121"/>
      <c r="E35" s="117">
        <f>'Vykdymo planas'!Q$32+'Vykdymo planas'!Q$80</f>
        <v>0</v>
      </c>
      <c r="F35" s="191">
        <v>28.85</v>
      </c>
      <c r="G35" s="111"/>
    </row>
    <row r="36" spans="1:7" x14ac:dyDescent="0.2">
      <c r="A36" s="219"/>
      <c r="B36" s="118" t="s">
        <v>41</v>
      </c>
      <c r="C36" s="120"/>
      <c r="D36" s="120"/>
      <c r="E36" s="117">
        <f>'Vykdymo planas'!R$32+'Vykdymo planas'!R$80</f>
        <v>0</v>
      </c>
      <c r="F36" s="190">
        <v>28.85</v>
      </c>
      <c r="G36" s="111"/>
    </row>
    <row r="37" spans="1:7" x14ac:dyDescent="0.2">
      <c r="A37" s="219"/>
      <c r="B37" s="118" t="s">
        <v>42</v>
      </c>
      <c r="C37" s="121"/>
      <c r="D37" s="121"/>
      <c r="E37" s="117">
        <f>'Vykdymo planas'!S$32+'Vykdymo planas'!S$80</f>
        <v>0</v>
      </c>
      <c r="F37" s="191">
        <v>28.85</v>
      </c>
      <c r="G37" s="111"/>
    </row>
    <row r="38" spans="1:7" x14ac:dyDescent="0.2">
      <c r="A38" s="219"/>
      <c r="B38" s="118" t="s">
        <v>43</v>
      </c>
      <c r="C38" s="120"/>
      <c r="D38" s="120"/>
      <c r="E38" s="117">
        <f>'Vykdymo planas'!T$32+'Vykdymo planas'!T$80</f>
        <v>0</v>
      </c>
      <c r="F38" s="190">
        <v>28.85</v>
      </c>
      <c r="G38" s="111"/>
    </row>
    <row r="39" spans="1:7" x14ac:dyDescent="0.2">
      <c r="A39" s="219"/>
      <c r="B39" s="118" t="s">
        <v>44</v>
      </c>
      <c r="C39" s="121"/>
      <c r="D39" s="121"/>
      <c r="E39" s="117">
        <f>'Vykdymo planas'!U$32+'Vykdymo planas'!U$80</f>
        <v>0</v>
      </c>
      <c r="F39" s="191">
        <v>28.85</v>
      </c>
      <c r="G39" s="111"/>
    </row>
    <row r="40" spans="1:7" x14ac:dyDescent="0.2">
      <c r="A40" s="219"/>
      <c r="B40" s="118" t="s">
        <v>45</v>
      </c>
      <c r="C40" s="120"/>
      <c r="D40" s="120"/>
      <c r="E40" s="117">
        <f>'Vykdymo planas'!V$32+'Vykdymo planas'!V$80</f>
        <v>0</v>
      </c>
      <c r="F40" s="190">
        <v>28.85</v>
      </c>
      <c r="G40" s="111"/>
    </row>
    <row r="41" spans="1:7" x14ac:dyDescent="0.2">
      <c r="A41" s="219"/>
      <c r="B41" s="118" t="s">
        <v>46</v>
      </c>
      <c r="C41" s="121"/>
      <c r="D41" s="121"/>
      <c r="E41" s="117">
        <f>'Vykdymo planas'!W$32+'Vykdymo planas'!W$80</f>
        <v>0</v>
      </c>
      <c r="F41" s="191">
        <v>28.85</v>
      </c>
      <c r="G41" s="111"/>
    </row>
    <row r="42" spans="1:7" x14ac:dyDescent="0.2">
      <c r="A42" s="219"/>
      <c r="B42" s="118" t="s">
        <v>47</v>
      </c>
      <c r="C42" s="120"/>
      <c r="D42" s="120"/>
      <c r="E42" s="117">
        <f>'Vykdymo planas'!X$32+'Vykdymo planas'!X$80</f>
        <v>0</v>
      </c>
      <c r="F42" s="190">
        <v>28.85</v>
      </c>
      <c r="G42" s="111"/>
    </row>
    <row r="43" spans="1:7" x14ac:dyDescent="0.2">
      <c r="A43" s="219"/>
      <c r="B43" s="118" t="s">
        <v>48</v>
      </c>
      <c r="C43" s="121"/>
      <c r="D43" s="121"/>
      <c r="E43" s="117">
        <f>'Vykdymo planas'!Y$32+'Vykdymo planas'!Y$80</f>
        <v>0</v>
      </c>
      <c r="F43" s="191">
        <v>28.85</v>
      </c>
      <c r="G43" s="111"/>
    </row>
    <row r="44" spans="1:7" x14ac:dyDescent="0.2">
      <c r="A44" s="219"/>
      <c r="B44" s="118" t="s">
        <v>49</v>
      </c>
      <c r="C44" s="120"/>
      <c r="D44" s="120"/>
      <c r="E44" s="117">
        <f>'Vykdymo planas'!Z$32+'Vykdymo planas'!Z$80</f>
        <v>0</v>
      </c>
      <c r="F44" s="190">
        <v>28.85</v>
      </c>
      <c r="G44" s="111"/>
    </row>
    <row r="45" spans="1:7" ht="13.2" thickBot="1" x14ac:dyDescent="0.25">
      <c r="A45" s="220"/>
      <c r="B45" s="119" t="s">
        <v>50</v>
      </c>
      <c r="C45" s="122"/>
      <c r="D45" s="122"/>
      <c r="E45" s="188">
        <f>'Vykdymo planas'!AA$32+'Vykdymo planas'!AA$80</f>
        <v>0</v>
      </c>
      <c r="F45" s="192">
        <v>28.85</v>
      </c>
      <c r="G45" s="111"/>
    </row>
    <row r="46" spans="1:7" x14ac:dyDescent="0.2">
      <c r="A46" s="218" t="s">
        <v>52</v>
      </c>
      <c r="B46" s="116" t="s">
        <v>15</v>
      </c>
      <c r="C46" s="120"/>
      <c r="D46" s="120"/>
      <c r="E46" s="117">
        <f>'Vykdymo planas'!H$48+'Vykdymo planas'!H$96</f>
        <v>0</v>
      </c>
      <c r="F46" s="190">
        <v>28.85</v>
      </c>
      <c r="G46" s="111"/>
    </row>
    <row r="47" spans="1:7" x14ac:dyDescent="0.2">
      <c r="A47" s="219"/>
      <c r="B47" s="118" t="s">
        <v>16</v>
      </c>
      <c r="C47" s="121"/>
      <c r="D47" s="121"/>
      <c r="E47" s="117">
        <f>'Vykdymo planas'!I$48+'Vykdymo planas'!I$96</f>
        <v>0</v>
      </c>
      <c r="F47" s="191">
        <v>28.85</v>
      </c>
      <c r="G47" s="111"/>
    </row>
    <row r="48" spans="1:7" x14ac:dyDescent="0.2">
      <c r="A48" s="219"/>
      <c r="B48" s="118" t="s">
        <v>8</v>
      </c>
      <c r="C48" s="120"/>
      <c r="D48" s="120"/>
      <c r="E48" s="117">
        <f>'Vykdymo planas'!J$48+'Vykdymo planas'!J$96</f>
        <v>0</v>
      </c>
      <c r="F48" s="190">
        <v>28.85</v>
      </c>
      <c r="G48" s="111"/>
    </row>
    <row r="49" spans="1:7" x14ac:dyDescent="0.2">
      <c r="A49" s="219"/>
      <c r="B49" s="118" t="s">
        <v>9</v>
      </c>
      <c r="C49" s="121"/>
      <c r="D49" s="121"/>
      <c r="E49" s="117">
        <f>'Vykdymo planas'!K$48+'Vykdymo planas'!K$96</f>
        <v>0</v>
      </c>
      <c r="F49" s="191">
        <v>28.85</v>
      </c>
      <c r="G49" s="111"/>
    </row>
    <row r="50" spans="1:7" x14ac:dyDescent="0.2">
      <c r="A50" s="219"/>
      <c r="B50" s="118" t="s">
        <v>10</v>
      </c>
      <c r="C50" s="120"/>
      <c r="D50" s="120"/>
      <c r="E50" s="117">
        <f>'Vykdymo planas'!L$48+'Vykdymo planas'!L$96</f>
        <v>0</v>
      </c>
      <c r="F50" s="190">
        <v>28.85</v>
      </c>
      <c r="G50" s="111"/>
    </row>
    <row r="51" spans="1:7" x14ac:dyDescent="0.2">
      <c r="A51" s="219"/>
      <c r="B51" s="118" t="s">
        <v>11</v>
      </c>
      <c r="C51" s="121"/>
      <c r="D51" s="121"/>
      <c r="E51" s="117">
        <f>'Vykdymo planas'!M$48+'Vykdymo planas'!M$96</f>
        <v>0</v>
      </c>
      <c r="F51" s="191">
        <v>28.85</v>
      </c>
      <c r="G51" s="111"/>
    </row>
    <row r="52" spans="1:7" x14ac:dyDescent="0.2">
      <c r="A52" s="219"/>
      <c r="B52" s="118" t="s">
        <v>17</v>
      </c>
      <c r="C52" s="120"/>
      <c r="D52" s="120"/>
      <c r="E52" s="117">
        <f>'Vykdymo planas'!N$48+'Vykdymo planas'!N$96</f>
        <v>0</v>
      </c>
      <c r="F52" s="190">
        <v>28.85</v>
      </c>
      <c r="G52" s="111"/>
    </row>
    <row r="53" spans="1:7" x14ac:dyDescent="0.2">
      <c r="A53" s="219"/>
      <c r="B53" s="118" t="s">
        <v>18</v>
      </c>
      <c r="C53" s="121"/>
      <c r="D53" s="121"/>
      <c r="E53" s="117">
        <f>'Vykdymo planas'!O$48+'Vykdymo planas'!O$96</f>
        <v>0</v>
      </c>
      <c r="F53" s="191">
        <v>28.85</v>
      </c>
      <c r="G53" s="111"/>
    </row>
    <row r="54" spans="1:7" x14ac:dyDescent="0.2">
      <c r="A54" s="219"/>
      <c r="B54" s="118" t="s">
        <v>21</v>
      </c>
      <c r="C54" s="120"/>
      <c r="D54" s="120"/>
      <c r="E54" s="117">
        <f>'Vykdymo planas'!P$48+'Vykdymo planas'!P$96</f>
        <v>0</v>
      </c>
      <c r="F54" s="190">
        <v>28.85</v>
      </c>
      <c r="G54" s="111"/>
    </row>
    <row r="55" spans="1:7" x14ac:dyDescent="0.2">
      <c r="A55" s="219"/>
      <c r="B55" s="118" t="s">
        <v>40</v>
      </c>
      <c r="C55" s="121"/>
      <c r="D55" s="121"/>
      <c r="E55" s="117">
        <f>'Vykdymo planas'!Q$48+'Vykdymo planas'!Q$96</f>
        <v>0</v>
      </c>
      <c r="F55" s="191">
        <v>28.85</v>
      </c>
      <c r="G55" s="111"/>
    </row>
    <row r="56" spans="1:7" x14ac:dyDescent="0.2">
      <c r="A56" s="219"/>
      <c r="B56" s="118" t="s">
        <v>41</v>
      </c>
      <c r="C56" s="120"/>
      <c r="D56" s="120"/>
      <c r="E56" s="117">
        <f>'Vykdymo planas'!R$48+'Vykdymo planas'!R$96</f>
        <v>0</v>
      </c>
      <c r="F56" s="190">
        <v>28.85</v>
      </c>
      <c r="G56" s="111"/>
    </row>
    <row r="57" spans="1:7" x14ac:dyDescent="0.2">
      <c r="A57" s="219"/>
      <c r="B57" s="118" t="s">
        <v>42</v>
      </c>
      <c r="C57" s="121"/>
      <c r="D57" s="121"/>
      <c r="E57" s="117">
        <f>'Vykdymo planas'!S$48+'Vykdymo planas'!S$96</f>
        <v>0</v>
      </c>
      <c r="F57" s="191">
        <v>28.85</v>
      </c>
      <c r="G57" s="111"/>
    </row>
    <row r="58" spans="1:7" x14ac:dyDescent="0.2">
      <c r="A58" s="219"/>
      <c r="B58" s="118" t="s">
        <v>43</v>
      </c>
      <c r="C58" s="120"/>
      <c r="D58" s="120"/>
      <c r="E58" s="117">
        <f>'Vykdymo planas'!T$48+'Vykdymo planas'!T$96</f>
        <v>0</v>
      </c>
      <c r="F58" s="190">
        <v>28.85</v>
      </c>
      <c r="G58" s="111"/>
    </row>
    <row r="59" spans="1:7" x14ac:dyDescent="0.2">
      <c r="A59" s="219"/>
      <c r="B59" s="118" t="s">
        <v>44</v>
      </c>
      <c r="C59" s="121"/>
      <c r="D59" s="121"/>
      <c r="E59" s="117">
        <f>'Vykdymo planas'!U$48+'Vykdymo planas'!U$96</f>
        <v>0</v>
      </c>
      <c r="F59" s="191">
        <v>28.85</v>
      </c>
      <c r="G59" s="111"/>
    </row>
    <row r="60" spans="1:7" x14ac:dyDescent="0.2">
      <c r="A60" s="219"/>
      <c r="B60" s="118" t="s">
        <v>45</v>
      </c>
      <c r="C60" s="120"/>
      <c r="D60" s="120"/>
      <c r="E60" s="117">
        <f>'Vykdymo planas'!V$48+'Vykdymo planas'!V$96</f>
        <v>0</v>
      </c>
      <c r="F60" s="190">
        <v>28.85</v>
      </c>
      <c r="G60" s="111"/>
    </row>
    <row r="61" spans="1:7" x14ac:dyDescent="0.2">
      <c r="A61" s="219"/>
      <c r="B61" s="118" t="s">
        <v>46</v>
      </c>
      <c r="C61" s="121"/>
      <c r="D61" s="121"/>
      <c r="E61" s="117">
        <f>'Vykdymo planas'!W$48+'Vykdymo planas'!W$96</f>
        <v>0</v>
      </c>
      <c r="F61" s="191">
        <v>28.85</v>
      </c>
      <c r="G61" s="111"/>
    </row>
    <row r="62" spans="1:7" x14ac:dyDescent="0.2">
      <c r="A62" s="219"/>
      <c r="B62" s="118" t="s">
        <v>47</v>
      </c>
      <c r="C62" s="120"/>
      <c r="D62" s="120"/>
      <c r="E62" s="117">
        <f>'Vykdymo planas'!X$48+'Vykdymo planas'!X$96</f>
        <v>0</v>
      </c>
      <c r="F62" s="190">
        <v>28.85</v>
      </c>
      <c r="G62" s="111"/>
    </row>
    <row r="63" spans="1:7" x14ac:dyDescent="0.2">
      <c r="A63" s="219"/>
      <c r="B63" s="118" t="s">
        <v>48</v>
      </c>
      <c r="C63" s="121"/>
      <c r="D63" s="121"/>
      <c r="E63" s="117">
        <f>'Vykdymo planas'!Y$48+'Vykdymo planas'!Y$96</f>
        <v>0</v>
      </c>
      <c r="F63" s="191">
        <v>28.85</v>
      </c>
      <c r="G63" s="111"/>
    </row>
    <row r="64" spans="1:7" x14ac:dyDescent="0.2">
      <c r="A64" s="219"/>
      <c r="B64" s="118" t="s">
        <v>49</v>
      </c>
      <c r="C64" s="120"/>
      <c r="D64" s="120"/>
      <c r="E64" s="117">
        <f>'Vykdymo planas'!Z$48+'Vykdymo planas'!Z$96</f>
        <v>0</v>
      </c>
      <c r="F64" s="190">
        <v>28.85</v>
      </c>
      <c r="G64" s="111"/>
    </row>
    <row r="65" spans="1:7" ht="13.2" thickBot="1" x14ac:dyDescent="0.25">
      <c r="A65" s="220"/>
      <c r="B65" s="119" t="s">
        <v>50</v>
      </c>
      <c r="C65" s="121"/>
      <c r="D65" s="121"/>
      <c r="E65" s="117">
        <f>'Vykdymo planas'!AA$48+'Vykdymo planas'!AA$96</f>
        <v>0</v>
      </c>
      <c r="F65" s="191">
        <v>28.85</v>
      </c>
      <c r="G65" s="111"/>
    </row>
    <row r="67" spans="1:7" ht="14.4" customHeight="1" x14ac:dyDescent="0.2">
      <c r="A67" s="223" t="s">
        <v>53</v>
      </c>
      <c r="B67" s="223"/>
      <c r="C67" s="223"/>
      <c r="D67" s="223"/>
      <c r="E67" s="223"/>
      <c r="F67" s="223"/>
      <c r="G67" s="189"/>
    </row>
    <row r="68" spans="1:7" ht="15" customHeight="1" thickBot="1" x14ac:dyDescent="0.25">
      <c r="A68" s="112"/>
      <c r="B68" s="113" t="s">
        <v>2</v>
      </c>
      <c r="C68" s="224" t="s">
        <v>54</v>
      </c>
      <c r="D68" s="221"/>
      <c r="E68" s="221" t="s">
        <v>55</v>
      </c>
      <c r="F68" s="222"/>
      <c r="G68" s="189"/>
    </row>
    <row r="69" spans="1:7" ht="14.4" customHeight="1" x14ac:dyDescent="0.2">
      <c r="A69" s="215" t="str">
        <f>A6</f>
        <v>Projekto vykdytojo pavadinimas</v>
      </c>
      <c r="B69" s="116" t="s">
        <v>15</v>
      </c>
      <c r="C69" s="213"/>
      <c r="D69" s="227"/>
      <c r="E69" s="213"/>
      <c r="F69" s="214"/>
      <c r="G69" s="189"/>
    </row>
    <row r="70" spans="1:7" x14ac:dyDescent="0.2">
      <c r="A70" s="216"/>
      <c r="B70" s="118" t="s">
        <v>16</v>
      </c>
      <c r="C70" s="210"/>
      <c r="D70" s="209"/>
      <c r="E70" s="210"/>
      <c r="F70" s="209"/>
      <c r="G70" s="189"/>
    </row>
    <row r="71" spans="1:7" x14ac:dyDescent="0.2">
      <c r="A71" s="216"/>
      <c r="B71" s="118" t="s">
        <v>8</v>
      </c>
      <c r="C71" s="210"/>
      <c r="D71" s="209"/>
      <c r="E71" s="210"/>
      <c r="F71" s="209"/>
      <c r="G71" s="189"/>
    </row>
    <row r="72" spans="1:7" x14ac:dyDescent="0.2">
      <c r="A72" s="216"/>
      <c r="B72" s="118" t="s">
        <v>9</v>
      </c>
      <c r="C72" s="210"/>
      <c r="D72" s="209"/>
      <c r="E72" s="210"/>
      <c r="F72" s="209"/>
      <c r="G72" s="189"/>
    </row>
    <row r="73" spans="1:7" x14ac:dyDescent="0.2">
      <c r="A73" s="216"/>
      <c r="B73" s="118" t="s">
        <v>10</v>
      </c>
      <c r="C73" s="210"/>
      <c r="D73" s="209"/>
      <c r="E73" s="210"/>
      <c r="F73" s="209"/>
      <c r="G73" s="189"/>
    </row>
    <row r="74" spans="1:7" x14ac:dyDescent="0.2">
      <c r="A74" s="216"/>
      <c r="B74" s="118" t="s">
        <v>11</v>
      </c>
      <c r="C74" s="210"/>
      <c r="D74" s="209"/>
      <c r="E74" s="210"/>
      <c r="F74" s="209"/>
      <c r="G74" s="189"/>
    </row>
    <row r="75" spans="1:7" x14ac:dyDescent="0.2">
      <c r="A75" s="216"/>
      <c r="B75" s="118" t="s">
        <v>17</v>
      </c>
      <c r="C75" s="210"/>
      <c r="D75" s="209"/>
      <c r="E75" s="210"/>
      <c r="F75" s="209"/>
      <c r="G75" s="189"/>
    </row>
    <row r="76" spans="1:7" x14ac:dyDescent="0.2">
      <c r="A76" s="216"/>
      <c r="B76" s="118" t="s">
        <v>18</v>
      </c>
      <c r="C76" s="210"/>
      <c r="D76" s="209"/>
      <c r="E76" s="210"/>
      <c r="F76" s="209"/>
      <c r="G76" s="189"/>
    </row>
    <row r="77" spans="1:7" x14ac:dyDescent="0.2">
      <c r="A77" s="216"/>
      <c r="B77" s="118" t="s">
        <v>21</v>
      </c>
      <c r="C77" s="210"/>
      <c r="D77" s="209"/>
      <c r="E77" s="210"/>
      <c r="F77" s="208"/>
      <c r="G77" s="194"/>
    </row>
    <row r="78" spans="1:7" ht="15" customHeight="1" thickBot="1" x14ac:dyDescent="0.25">
      <c r="A78" s="217"/>
      <c r="B78" s="119" t="s">
        <v>40</v>
      </c>
      <c r="C78" s="225"/>
      <c r="D78" s="226"/>
      <c r="E78" s="228"/>
      <c r="F78" s="226"/>
      <c r="G78" s="189"/>
    </row>
    <row r="79" spans="1:7" ht="14.4" customHeight="1" x14ac:dyDescent="0.2">
      <c r="A79" s="215" t="str">
        <f>A26</f>
        <v>Partnerio Nr. 1 pavadinimas</v>
      </c>
      <c r="B79" s="116" t="s">
        <v>15</v>
      </c>
      <c r="C79" s="213"/>
      <c r="D79" s="214"/>
      <c r="E79" s="227"/>
      <c r="F79" s="214"/>
      <c r="G79" s="189"/>
    </row>
    <row r="80" spans="1:7" x14ac:dyDescent="0.2">
      <c r="A80" s="216"/>
      <c r="B80" s="118" t="s">
        <v>16</v>
      </c>
      <c r="C80" s="210"/>
      <c r="D80" s="209"/>
      <c r="E80" s="208"/>
      <c r="F80" s="209"/>
      <c r="G80" s="189"/>
    </row>
    <row r="81" spans="1:7" x14ac:dyDescent="0.2">
      <c r="A81" s="216"/>
      <c r="B81" s="118" t="s">
        <v>8</v>
      </c>
      <c r="C81" s="210"/>
      <c r="D81" s="209"/>
      <c r="E81" s="208"/>
      <c r="F81" s="209"/>
      <c r="G81" s="189"/>
    </row>
    <row r="82" spans="1:7" x14ac:dyDescent="0.2">
      <c r="A82" s="216"/>
      <c r="B82" s="118" t="s">
        <v>9</v>
      </c>
      <c r="C82" s="210"/>
      <c r="D82" s="209"/>
      <c r="E82" s="208"/>
      <c r="F82" s="209"/>
      <c r="G82" s="189"/>
    </row>
    <row r="83" spans="1:7" x14ac:dyDescent="0.2">
      <c r="A83" s="216"/>
      <c r="B83" s="118" t="s">
        <v>10</v>
      </c>
      <c r="C83" s="210"/>
      <c r="D83" s="209"/>
      <c r="E83" s="208"/>
      <c r="F83" s="209"/>
      <c r="G83" s="189"/>
    </row>
    <row r="84" spans="1:7" x14ac:dyDescent="0.2">
      <c r="A84" s="216"/>
      <c r="B84" s="118" t="s">
        <v>11</v>
      </c>
      <c r="C84" s="210"/>
      <c r="D84" s="209"/>
      <c r="E84" s="208"/>
      <c r="F84" s="209"/>
      <c r="G84" s="189"/>
    </row>
    <row r="85" spans="1:7" x14ac:dyDescent="0.2">
      <c r="A85" s="216"/>
      <c r="B85" s="118" t="s">
        <v>17</v>
      </c>
      <c r="C85" s="210"/>
      <c r="D85" s="209"/>
      <c r="E85" s="208"/>
      <c r="F85" s="209"/>
      <c r="G85" s="189"/>
    </row>
    <row r="86" spans="1:7" x14ac:dyDescent="0.2">
      <c r="A86" s="216"/>
      <c r="B86" s="118" t="s">
        <v>18</v>
      </c>
      <c r="C86" s="210"/>
      <c r="D86" s="209"/>
      <c r="E86" s="208"/>
      <c r="F86" s="209"/>
      <c r="G86" s="189"/>
    </row>
    <row r="87" spans="1:7" x14ac:dyDescent="0.2">
      <c r="A87" s="216"/>
      <c r="B87" s="118" t="s">
        <v>21</v>
      </c>
      <c r="C87" s="210"/>
      <c r="D87" s="209"/>
      <c r="E87" s="208"/>
      <c r="F87" s="209"/>
      <c r="G87" s="189"/>
    </row>
    <row r="88" spans="1:7" ht="15" customHeight="1" thickBot="1" x14ac:dyDescent="0.25">
      <c r="A88" s="217"/>
      <c r="B88" s="119" t="s">
        <v>40</v>
      </c>
      <c r="C88" s="225"/>
      <c r="D88" s="226"/>
      <c r="E88" s="228"/>
      <c r="F88" s="226"/>
      <c r="G88" s="189"/>
    </row>
    <row r="89" spans="1:7" ht="14.4" customHeight="1" x14ac:dyDescent="0.2">
      <c r="A89" s="215" t="str">
        <f>A46</f>
        <v>Partnerio Nr. 2 pavadinimas</v>
      </c>
      <c r="B89" s="116" t="s">
        <v>15</v>
      </c>
      <c r="C89" s="213"/>
      <c r="D89" s="214"/>
      <c r="E89" s="227"/>
      <c r="F89" s="214"/>
      <c r="G89" s="189"/>
    </row>
    <row r="90" spans="1:7" x14ac:dyDescent="0.2">
      <c r="A90" s="216"/>
      <c r="B90" s="118" t="s">
        <v>16</v>
      </c>
      <c r="C90" s="210"/>
      <c r="D90" s="209"/>
      <c r="E90" s="208"/>
      <c r="F90" s="209"/>
      <c r="G90" s="189"/>
    </row>
    <row r="91" spans="1:7" x14ac:dyDescent="0.2">
      <c r="A91" s="216"/>
      <c r="B91" s="118" t="s">
        <v>8</v>
      </c>
      <c r="C91" s="210"/>
      <c r="D91" s="209"/>
      <c r="E91" s="208"/>
      <c r="F91" s="209"/>
      <c r="G91" s="189"/>
    </row>
    <row r="92" spans="1:7" x14ac:dyDescent="0.2">
      <c r="A92" s="216"/>
      <c r="B92" s="118" t="s">
        <v>9</v>
      </c>
      <c r="C92" s="210"/>
      <c r="D92" s="209"/>
      <c r="E92" s="208"/>
      <c r="F92" s="209"/>
      <c r="G92" s="189"/>
    </row>
    <row r="93" spans="1:7" x14ac:dyDescent="0.2">
      <c r="A93" s="216"/>
      <c r="B93" s="118" t="s">
        <v>10</v>
      </c>
      <c r="C93" s="210"/>
      <c r="D93" s="209"/>
      <c r="E93" s="208"/>
      <c r="F93" s="209"/>
      <c r="G93" s="189"/>
    </row>
    <row r="94" spans="1:7" x14ac:dyDescent="0.2">
      <c r="A94" s="216"/>
      <c r="B94" s="118" t="s">
        <v>11</v>
      </c>
      <c r="C94" s="210"/>
      <c r="D94" s="209"/>
      <c r="E94" s="208"/>
      <c r="F94" s="209"/>
      <c r="G94" s="189"/>
    </row>
    <row r="95" spans="1:7" ht="14.4" customHeight="1" x14ac:dyDescent="0.2">
      <c r="A95" s="216"/>
      <c r="B95" s="118" t="s">
        <v>17</v>
      </c>
      <c r="C95" s="210"/>
      <c r="D95" s="209"/>
      <c r="E95" s="208"/>
      <c r="F95" s="209"/>
      <c r="G95" s="189"/>
    </row>
    <row r="96" spans="1:7" x14ac:dyDescent="0.2">
      <c r="A96" s="216"/>
      <c r="B96" s="118" t="s">
        <v>18</v>
      </c>
      <c r="C96" s="210"/>
      <c r="D96" s="209"/>
      <c r="E96" s="208"/>
      <c r="F96" s="209"/>
      <c r="G96" s="189"/>
    </row>
    <row r="97" spans="1:7" x14ac:dyDescent="0.2">
      <c r="A97" s="216"/>
      <c r="B97" s="118" t="s">
        <v>21</v>
      </c>
      <c r="C97" s="210"/>
      <c r="D97" s="209"/>
      <c r="E97" s="208"/>
      <c r="F97" s="209"/>
      <c r="G97" s="189"/>
    </row>
    <row r="98" spans="1:7" x14ac:dyDescent="0.2">
      <c r="A98" s="216"/>
      <c r="B98" s="118" t="s">
        <v>40</v>
      </c>
      <c r="C98" s="210"/>
      <c r="D98" s="209"/>
      <c r="E98" s="208"/>
      <c r="F98" s="209"/>
      <c r="G98" s="189"/>
    </row>
    <row r="99" spans="1:7" x14ac:dyDescent="0.2">
      <c r="G99" s="189"/>
    </row>
    <row r="100" spans="1:7" x14ac:dyDescent="0.2">
      <c r="G100" s="189"/>
    </row>
    <row r="101" spans="1:7" x14ac:dyDescent="0.2">
      <c r="G101" s="189"/>
    </row>
    <row r="102" spans="1:7" x14ac:dyDescent="0.2">
      <c r="G102" s="189"/>
    </row>
    <row r="103" spans="1:7" x14ac:dyDescent="0.2">
      <c r="G103" s="189"/>
    </row>
    <row r="104" spans="1:7" x14ac:dyDescent="0.2">
      <c r="G104" s="189"/>
    </row>
    <row r="105" spans="1:7" x14ac:dyDescent="0.2">
      <c r="G105" s="189"/>
    </row>
    <row r="106" spans="1:7" x14ac:dyDescent="0.2">
      <c r="G106" s="189"/>
    </row>
    <row r="107" spans="1:7" x14ac:dyDescent="0.2">
      <c r="G107" s="189"/>
    </row>
    <row r="108" spans="1:7" x14ac:dyDescent="0.2">
      <c r="G108" s="189"/>
    </row>
    <row r="109" spans="1:7" x14ac:dyDescent="0.2">
      <c r="G109" s="189"/>
    </row>
    <row r="110" spans="1:7" x14ac:dyDescent="0.2">
      <c r="G110" s="189"/>
    </row>
    <row r="111" spans="1:7" x14ac:dyDescent="0.2">
      <c r="G111" s="189"/>
    </row>
    <row r="112" spans="1:7" x14ac:dyDescent="0.2">
      <c r="G112" s="189"/>
    </row>
    <row r="113" spans="7:7" x14ac:dyDescent="0.2">
      <c r="G113" s="189"/>
    </row>
    <row r="114" spans="7:7" x14ac:dyDescent="0.2">
      <c r="G114" s="189"/>
    </row>
    <row r="115" spans="7:7" x14ac:dyDescent="0.2">
      <c r="G115" s="189"/>
    </row>
    <row r="116" spans="7:7" x14ac:dyDescent="0.2">
      <c r="G116" s="189"/>
    </row>
    <row r="117" spans="7:7" x14ac:dyDescent="0.2">
      <c r="G117" s="189"/>
    </row>
    <row r="118" spans="7:7" x14ac:dyDescent="0.2">
      <c r="G118" s="189"/>
    </row>
    <row r="119" spans="7:7" x14ac:dyDescent="0.2">
      <c r="G119" s="189"/>
    </row>
    <row r="120" spans="7:7" x14ac:dyDescent="0.2">
      <c r="G120" s="189"/>
    </row>
    <row r="121" spans="7:7" x14ac:dyDescent="0.2">
      <c r="G121" s="189"/>
    </row>
    <row r="122" spans="7:7" x14ac:dyDescent="0.2">
      <c r="G122" s="189"/>
    </row>
    <row r="123" spans="7:7" x14ac:dyDescent="0.2">
      <c r="G123" s="189"/>
    </row>
    <row r="124" spans="7:7" x14ac:dyDescent="0.2">
      <c r="G124" s="189"/>
    </row>
    <row r="125" spans="7:7" x14ac:dyDescent="0.2">
      <c r="G125" s="189"/>
    </row>
    <row r="126" spans="7:7" x14ac:dyDescent="0.2">
      <c r="G126" s="189"/>
    </row>
    <row r="127" spans="7:7" x14ac:dyDescent="0.2">
      <c r="G127" s="189"/>
    </row>
    <row r="128" spans="7:7" x14ac:dyDescent="0.2">
      <c r="G128" s="189"/>
    </row>
    <row r="129" spans="7:7" x14ac:dyDescent="0.2">
      <c r="G129" s="189"/>
    </row>
    <row r="130" spans="7:7" x14ac:dyDescent="0.2">
      <c r="G130" s="189"/>
    </row>
    <row r="131" spans="7:7" x14ac:dyDescent="0.2">
      <c r="G131" s="189"/>
    </row>
    <row r="132" spans="7:7" x14ac:dyDescent="0.2">
      <c r="G132" s="189"/>
    </row>
    <row r="133" spans="7:7" x14ac:dyDescent="0.2">
      <c r="G133" s="189"/>
    </row>
    <row r="134" spans="7:7" x14ac:dyDescent="0.2">
      <c r="G134" s="189"/>
    </row>
  </sheetData>
  <sheetProtection algorithmName="SHA-512" hashValue="yH7mPqvXz2aOF689GExfkkRKhekr4C270BYfXjzstegr7FG50Bmoo0XywK0hrsirzozp1jhpLHv0CrMmtPH+BA==" saltValue="b/RpGmzuoyhTbUacxme82A==" spinCount="100000" sheet="1" formatColumns="0" formatRows="0" insertHyperlinks="0"/>
  <protectedRanges>
    <protectedRange sqref="C69:F98" name="Diapazonas3"/>
    <protectedRange sqref="C6:D65" name="Diapazonas2"/>
    <protectedRange sqref="A6:A65" name="Diapazonas1"/>
  </protectedRanges>
  <mergeCells count="71">
    <mergeCell ref="E79:F79"/>
    <mergeCell ref="C95:D95"/>
    <mergeCell ref="C96:D96"/>
    <mergeCell ref="C97:D97"/>
    <mergeCell ref="C98:D98"/>
    <mergeCell ref="E98:F98"/>
    <mergeCell ref="E97:F97"/>
    <mergeCell ref="E96:F96"/>
    <mergeCell ref="E95:F95"/>
    <mergeCell ref="C79:D79"/>
    <mergeCell ref="C80:D80"/>
    <mergeCell ref="C81:D81"/>
    <mergeCell ref="C82:D82"/>
    <mergeCell ref="C83:D83"/>
    <mergeCell ref="C90:D90"/>
    <mergeCell ref="C91:D91"/>
    <mergeCell ref="E76:F76"/>
    <mergeCell ref="E77:F77"/>
    <mergeCell ref="E78:F78"/>
    <mergeCell ref="C69:D69"/>
    <mergeCell ref="C70:D70"/>
    <mergeCell ref="C71:D71"/>
    <mergeCell ref="C72:D72"/>
    <mergeCell ref="C73:D73"/>
    <mergeCell ref="C74:D74"/>
    <mergeCell ref="C75:D75"/>
    <mergeCell ref="C76:D76"/>
    <mergeCell ref="C77:D77"/>
    <mergeCell ref="C78:D78"/>
    <mergeCell ref="E70:F70"/>
    <mergeCell ref="E71:F71"/>
    <mergeCell ref="A89:A98"/>
    <mergeCell ref="A6:A25"/>
    <mergeCell ref="A26:A45"/>
    <mergeCell ref="A46:A65"/>
    <mergeCell ref="E68:F68"/>
    <mergeCell ref="A67:F67"/>
    <mergeCell ref="C68:D68"/>
    <mergeCell ref="C85:D85"/>
    <mergeCell ref="C86:D86"/>
    <mergeCell ref="C87:D87"/>
    <mergeCell ref="C88:D88"/>
    <mergeCell ref="C89:D89"/>
    <mergeCell ref="E89:F89"/>
    <mergeCell ref="E88:F88"/>
    <mergeCell ref="E87:F87"/>
    <mergeCell ref="E86:F86"/>
    <mergeCell ref="A2:F2"/>
    <mergeCell ref="A4:F4"/>
    <mergeCell ref="E69:F69"/>
    <mergeCell ref="C84:D84"/>
    <mergeCell ref="E84:F84"/>
    <mergeCell ref="E83:F83"/>
    <mergeCell ref="E82:F82"/>
    <mergeCell ref="E81:F81"/>
    <mergeCell ref="E80:F80"/>
    <mergeCell ref="E72:F72"/>
    <mergeCell ref="E73:F73"/>
    <mergeCell ref="E74:F74"/>
    <mergeCell ref="A69:A78"/>
    <mergeCell ref="A79:A88"/>
    <mergeCell ref="E85:F85"/>
    <mergeCell ref="E75:F75"/>
    <mergeCell ref="E91:F91"/>
    <mergeCell ref="E90:F90"/>
    <mergeCell ref="C92:D92"/>
    <mergeCell ref="C93:D93"/>
    <mergeCell ref="C94:D94"/>
    <mergeCell ref="E94:F94"/>
    <mergeCell ref="E93:F93"/>
    <mergeCell ref="E92:F92"/>
  </mergeCells>
  <phoneticPr fontId="3" type="noConversion"/>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6271F-2AC2-4406-B355-E2489DEA5EB8}">
  <sheetPr>
    <tabColor theme="9"/>
  </sheetPr>
  <dimension ref="A2:F74"/>
  <sheetViews>
    <sheetView tabSelected="1" workbookViewId="0">
      <selection activeCell="B3" sqref="B3:B11"/>
    </sheetView>
  </sheetViews>
  <sheetFormatPr defaultColWidth="8.88671875" defaultRowHeight="11.4" x14ac:dyDescent="0.2"/>
  <cols>
    <col min="1" max="1" width="17.33203125" style="55" customWidth="1"/>
    <col min="2" max="2" width="11.6640625" style="55" customWidth="1"/>
    <col min="3" max="3" width="53.6640625" style="55" customWidth="1"/>
    <col min="4" max="4" width="7.6640625" style="55" customWidth="1"/>
    <col min="5" max="5" width="86.5546875" style="55" customWidth="1"/>
    <col min="6" max="6" width="37.5546875" style="55" customWidth="1"/>
    <col min="7" max="16384" width="8.88671875" style="55"/>
  </cols>
  <sheetData>
    <row r="2" spans="1:6" ht="46.2" thickBot="1" x14ac:dyDescent="0.25">
      <c r="A2" s="125" t="s">
        <v>3</v>
      </c>
      <c r="B2" s="125" t="s">
        <v>56</v>
      </c>
      <c r="C2" s="125" t="s">
        <v>57</v>
      </c>
      <c r="D2" s="125" t="s">
        <v>58</v>
      </c>
      <c r="E2" s="125" t="s">
        <v>59</v>
      </c>
      <c r="F2" s="125" t="s">
        <v>60</v>
      </c>
    </row>
    <row r="3" spans="1:6" x14ac:dyDescent="0.2">
      <c r="A3" s="195" t="s">
        <v>61</v>
      </c>
      <c r="B3" s="126"/>
      <c r="C3" s="127"/>
      <c r="D3" s="128"/>
      <c r="E3" s="129"/>
      <c r="F3" s="129"/>
    </row>
    <row r="4" spans="1:6" x14ac:dyDescent="0.2">
      <c r="A4" s="195"/>
      <c r="B4" s="130"/>
      <c r="C4" s="92"/>
      <c r="D4" s="131"/>
      <c r="E4" s="132"/>
      <c r="F4" s="132"/>
    </row>
    <row r="5" spans="1:6" x14ac:dyDescent="0.2">
      <c r="A5" s="195"/>
      <c r="B5" s="126"/>
      <c r="C5" s="127"/>
      <c r="D5" s="131"/>
      <c r="E5" s="132"/>
      <c r="F5" s="132"/>
    </row>
    <row r="6" spans="1:6" x14ac:dyDescent="0.2">
      <c r="A6" s="195"/>
      <c r="B6" s="130"/>
      <c r="C6" s="92"/>
      <c r="D6" s="131"/>
      <c r="E6" s="132"/>
      <c r="F6" s="132"/>
    </row>
    <row r="7" spans="1:6" x14ac:dyDescent="0.2">
      <c r="A7" s="195"/>
      <c r="B7" s="126"/>
      <c r="C7" s="127"/>
      <c r="D7" s="131"/>
      <c r="E7" s="132"/>
      <c r="F7" s="132"/>
    </row>
    <row r="8" spans="1:6" x14ac:dyDescent="0.2">
      <c r="A8" s="195"/>
      <c r="B8" s="130"/>
      <c r="C8" s="92"/>
      <c r="D8" s="131"/>
      <c r="E8" s="132"/>
      <c r="F8" s="132"/>
    </row>
    <row r="9" spans="1:6" x14ac:dyDescent="0.2">
      <c r="A9" s="195"/>
      <c r="B9" s="126"/>
      <c r="C9" s="127"/>
      <c r="D9" s="131"/>
      <c r="E9" s="132"/>
      <c r="F9" s="132"/>
    </row>
    <row r="10" spans="1:6" x14ac:dyDescent="0.2">
      <c r="A10" s="195"/>
      <c r="B10" s="130"/>
      <c r="C10" s="92"/>
      <c r="D10" s="131"/>
      <c r="E10" s="132"/>
      <c r="F10" s="132"/>
    </row>
    <row r="11" spans="1:6" x14ac:dyDescent="0.2">
      <c r="A11" s="195"/>
      <c r="B11" s="126"/>
      <c r="C11" s="127"/>
      <c r="D11" s="131"/>
      <c r="E11" s="132"/>
      <c r="F11" s="132"/>
    </row>
    <row r="12" spans="1:6" x14ac:dyDescent="0.2">
      <c r="A12" s="195"/>
      <c r="B12" s="130"/>
      <c r="C12" s="92"/>
      <c r="D12" s="131"/>
      <c r="E12" s="132"/>
      <c r="F12" s="132"/>
    </row>
    <row r="13" spans="1:6" x14ac:dyDescent="0.2">
      <c r="A13" s="195"/>
      <c r="B13" s="126"/>
      <c r="C13" s="127"/>
      <c r="D13" s="131"/>
      <c r="E13" s="132"/>
      <c r="F13" s="132"/>
    </row>
    <row r="14" spans="1:6" ht="12" thickBot="1" x14ac:dyDescent="0.25">
      <c r="A14" s="196"/>
      <c r="B14" s="133"/>
      <c r="C14" s="134"/>
      <c r="D14" s="135"/>
      <c r="E14" s="136"/>
      <c r="F14" s="136"/>
    </row>
    <row r="15" spans="1:6" x14ac:dyDescent="0.2">
      <c r="A15" s="195" t="s">
        <v>62</v>
      </c>
      <c r="B15" s="126"/>
      <c r="C15" s="127"/>
      <c r="D15" s="128"/>
      <c r="E15" s="129"/>
      <c r="F15" s="129"/>
    </row>
    <row r="16" spans="1:6" x14ac:dyDescent="0.2">
      <c r="A16" s="195"/>
      <c r="B16" s="130"/>
      <c r="C16" s="92"/>
      <c r="D16" s="131"/>
      <c r="E16" s="132"/>
      <c r="F16" s="132"/>
    </row>
    <row r="17" spans="1:6" x14ac:dyDescent="0.2">
      <c r="A17" s="195"/>
      <c r="B17" s="126"/>
      <c r="C17" s="127"/>
      <c r="D17" s="131"/>
      <c r="E17" s="132"/>
      <c r="F17" s="132"/>
    </row>
    <row r="18" spans="1:6" x14ac:dyDescent="0.2">
      <c r="A18" s="195"/>
      <c r="B18" s="130"/>
      <c r="C18" s="92"/>
      <c r="D18" s="131"/>
      <c r="E18" s="132"/>
      <c r="F18" s="132"/>
    </row>
    <row r="19" spans="1:6" x14ac:dyDescent="0.2">
      <c r="A19" s="195"/>
      <c r="B19" s="126"/>
      <c r="C19" s="127"/>
      <c r="D19" s="131"/>
      <c r="E19" s="132"/>
      <c r="F19" s="132"/>
    </row>
    <row r="20" spans="1:6" x14ac:dyDescent="0.2">
      <c r="A20" s="195"/>
      <c r="B20" s="130"/>
      <c r="C20" s="92"/>
      <c r="D20" s="131"/>
      <c r="E20" s="132"/>
      <c r="F20" s="132"/>
    </row>
    <row r="21" spans="1:6" x14ac:dyDescent="0.2">
      <c r="A21" s="195"/>
      <c r="B21" s="126"/>
      <c r="C21" s="127"/>
      <c r="D21" s="131"/>
      <c r="E21" s="132"/>
      <c r="F21" s="132"/>
    </row>
    <row r="22" spans="1:6" x14ac:dyDescent="0.2">
      <c r="A22" s="195"/>
      <c r="B22" s="130"/>
      <c r="C22" s="92"/>
      <c r="D22" s="131"/>
      <c r="E22" s="132"/>
      <c r="F22" s="132"/>
    </row>
    <row r="23" spans="1:6" x14ac:dyDescent="0.2">
      <c r="A23" s="195"/>
      <c r="B23" s="126"/>
      <c r="C23" s="127"/>
      <c r="D23" s="131"/>
      <c r="E23" s="132"/>
      <c r="F23" s="132"/>
    </row>
    <row r="24" spans="1:6" x14ac:dyDescent="0.2">
      <c r="A24" s="195"/>
      <c r="B24" s="130"/>
      <c r="C24" s="92"/>
      <c r="D24" s="131"/>
      <c r="E24" s="132"/>
      <c r="F24" s="132"/>
    </row>
    <row r="25" spans="1:6" x14ac:dyDescent="0.2">
      <c r="A25" s="195"/>
      <c r="B25" s="126"/>
      <c r="C25" s="127"/>
      <c r="D25" s="131"/>
      <c r="E25" s="132"/>
      <c r="F25" s="132"/>
    </row>
    <row r="26" spans="1:6" ht="12" thickBot="1" x14ac:dyDescent="0.25">
      <c r="A26" s="196"/>
      <c r="B26" s="133"/>
      <c r="C26" s="134"/>
      <c r="D26" s="135"/>
      <c r="E26" s="136"/>
      <c r="F26" s="136"/>
    </row>
    <row r="27" spans="1:6" x14ac:dyDescent="0.2">
      <c r="A27" s="195" t="s">
        <v>63</v>
      </c>
      <c r="B27" s="126"/>
      <c r="C27" s="127"/>
      <c r="D27" s="128"/>
      <c r="E27" s="129"/>
      <c r="F27" s="129"/>
    </row>
    <row r="28" spans="1:6" x14ac:dyDescent="0.2">
      <c r="A28" s="195"/>
      <c r="B28" s="130"/>
      <c r="C28" s="92"/>
      <c r="D28" s="131"/>
      <c r="E28" s="132"/>
      <c r="F28" s="132"/>
    </row>
    <row r="29" spans="1:6" x14ac:dyDescent="0.2">
      <c r="A29" s="195"/>
      <c r="B29" s="126"/>
      <c r="C29" s="127"/>
      <c r="D29" s="131"/>
      <c r="E29" s="132"/>
      <c r="F29" s="132"/>
    </row>
    <row r="30" spans="1:6" x14ac:dyDescent="0.2">
      <c r="A30" s="195"/>
      <c r="B30" s="130"/>
      <c r="C30" s="92"/>
      <c r="D30" s="131"/>
      <c r="E30" s="132"/>
      <c r="F30" s="132"/>
    </row>
    <row r="31" spans="1:6" x14ac:dyDescent="0.2">
      <c r="A31" s="195"/>
      <c r="B31" s="126"/>
      <c r="C31" s="127"/>
      <c r="D31" s="131"/>
      <c r="E31" s="132"/>
      <c r="F31" s="132"/>
    </row>
    <row r="32" spans="1:6" x14ac:dyDescent="0.2">
      <c r="A32" s="195"/>
      <c r="B32" s="130"/>
      <c r="C32" s="92"/>
      <c r="D32" s="131"/>
      <c r="E32" s="132"/>
      <c r="F32" s="132"/>
    </row>
    <row r="33" spans="1:6" x14ac:dyDescent="0.2">
      <c r="A33" s="195"/>
      <c r="B33" s="126"/>
      <c r="C33" s="127"/>
      <c r="D33" s="131"/>
      <c r="E33" s="132"/>
      <c r="F33" s="132"/>
    </row>
    <row r="34" spans="1:6" x14ac:dyDescent="0.2">
      <c r="A34" s="195"/>
      <c r="B34" s="130"/>
      <c r="C34" s="92"/>
      <c r="D34" s="131"/>
      <c r="E34" s="132"/>
      <c r="F34" s="132"/>
    </row>
    <row r="35" spans="1:6" x14ac:dyDescent="0.2">
      <c r="A35" s="195"/>
      <c r="B35" s="126"/>
      <c r="C35" s="127"/>
      <c r="D35" s="131"/>
      <c r="E35" s="132"/>
      <c r="F35" s="132"/>
    </row>
    <row r="36" spans="1:6" x14ac:dyDescent="0.2">
      <c r="A36" s="195"/>
      <c r="B36" s="130"/>
      <c r="C36" s="92"/>
      <c r="D36" s="131"/>
      <c r="E36" s="132"/>
      <c r="F36" s="132"/>
    </row>
    <row r="37" spans="1:6" x14ac:dyDescent="0.2">
      <c r="A37" s="195"/>
      <c r="B37" s="126"/>
      <c r="C37" s="127"/>
      <c r="D37" s="131"/>
      <c r="E37" s="132"/>
      <c r="F37" s="132"/>
    </row>
    <row r="38" spans="1:6" ht="12" thickBot="1" x14ac:dyDescent="0.25">
      <c r="A38" s="196"/>
      <c r="B38" s="133"/>
      <c r="C38" s="134"/>
      <c r="D38" s="135"/>
      <c r="E38" s="136"/>
      <c r="F38" s="136"/>
    </row>
    <row r="39" spans="1:6" x14ac:dyDescent="0.2">
      <c r="A39" s="195" t="s">
        <v>64</v>
      </c>
      <c r="B39" s="126"/>
      <c r="C39" s="127"/>
      <c r="D39" s="128"/>
      <c r="E39" s="129"/>
      <c r="F39" s="129"/>
    </row>
    <row r="40" spans="1:6" x14ac:dyDescent="0.2">
      <c r="A40" s="195"/>
      <c r="B40" s="130"/>
      <c r="C40" s="92"/>
      <c r="D40" s="131"/>
      <c r="E40" s="132"/>
      <c r="F40" s="132"/>
    </row>
    <row r="41" spans="1:6" x14ac:dyDescent="0.2">
      <c r="A41" s="195"/>
      <c r="B41" s="126"/>
      <c r="C41" s="127"/>
      <c r="D41" s="131"/>
      <c r="E41" s="132"/>
      <c r="F41" s="132"/>
    </row>
    <row r="42" spans="1:6" x14ac:dyDescent="0.2">
      <c r="A42" s="195"/>
      <c r="B42" s="130"/>
      <c r="C42" s="92"/>
      <c r="D42" s="131"/>
      <c r="E42" s="132"/>
      <c r="F42" s="132"/>
    </row>
    <row r="43" spans="1:6" x14ac:dyDescent="0.2">
      <c r="A43" s="195"/>
      <c r="B43" s="126"/>
      <c r="C43" s="127"/>
      <c r="D43" s="131"/>
      <c r="E43" s="132"/>
      <c r="F43" s="132"/>
    </row>
    <row r="44" spans="1:6" x14ac:dyDescent="0.2">
      <c r="A44" s="195"/>
      <c r="B44" s="130"/>
      <c r="C44" s="92"/>
      <c r="D44" s="131"/>
      <c r="E44" s="132"/>
      <c r="F44" s="132"/>
    </row>
    <row r="45" spans="1:6" x14ac:dyDescent="0.2">
      <c r="A45" s="195"/>
      <c r="B45" s="126"/>
      <c r="C45" s="127"/>
      <c r="D45" s="131"/>
      <c r="E45" s="132"/>
      <c r="F45" s="132"/>
    </row>
    <row r="46" spans="1:6" x14ac:dyDescent="0.2">
      <c r="A46" s="195"/>
      <c r="B46" s="130"/>
      <c r="C46" s="92"/>
      <c r="D46" s="131"/>
      <c r="E46" s="132"/>
      <c r="F46" s="132"/>
    </row>
    <row r="47" spans="1:6" x14ac:dyDescent="0.2">
      <c r="A47" s="195"/>
      <c r="B47" s="126"/>
      <c r="C47" s="127"/>
      <c r="D47" s="131"/>
      <c r="E47" s="132"/>
      <c r="F47" s="132"/>
    </row>
    <row r="48" spans="1:6" x14ac:dyDescent="0.2">
      <c r="A48" s="195"/>
      <c r="B48" s="130"/>
      <c r="C48" s="92"/>
      <c r="D48" s="131"/>
      <c r="E48" s="132"/>
      <c r="F48" s="132"/>
    </row>
    <row r="49" spans="1:6" x14ac:dyDescent="0.2">
      <c r="A49" s="195"/>
      <c r="B49" s="126"/>
      <c r="C49" s="127"/>
      <c r="D49" s="131"/>
      <c r="E49" s="132"/>
      <c r="F49" s="132"/>
    </row>
    <row r="50" spans="1:6" ht="12" thickBot="1" x14ac:dyDescent="0.25">
      <c r="A50" s="196"/>
      <c r="B50" s="133"/>
      <c r="C50" s="134"/>
      <c r="D50" s="135"/>
      <c r="E50" s="136"/>
      <c r="F50" s="136"/>
    </row>
    <row r="51" spans="1:6" x14ac:dyDescent="0.2">
      <c r="A51" s="195" t="s">
        <v>65</v>
      </c>
      <c r="B51" s="126"/>
      <c r="C51" s="127"/>
      <c r="D51" s="128"/>
      <c r="E51" s="129"/>
      <c r="F51" s="129"/>
    </row>
    <row r="52" spans="1:6" x14ac:dyDescent="0.2">
      <c r="A52" s="195"/>
      <c r="B52" s="130"/>
      <c r="C52" s="92"/>
      <c r="D52" s="131"/>
      <c r="E52" s="132"/>
      <c r="F52" s="132"/>
    </row>
    <row r="53" spans="1:6" x14ac:dyDescent="0.2">
      <c r="A53" s="195"/>
      <c r="B53" s="126"/>
      <c r="C53" s="127"/>
      <c r="D53" s="131"/>
      <c r="E53" s="132"/>
      <c r="F53" s="132"/>
    </row>
    <row r="54" spans="1:6" x14ac:dyDescent="0.2">
      <c r="A54" s="195"/>
      <c r="B54" s="130"/>
      <c r="C54" s="92"/>
      <c r="D54" s="131"/>
      <c r="E54" s="132"/>
      <c r="F54" s="132"/>
    </row>
    <row r="55" spans="1:6" x14ac:dyDescent="0.2">
      <c r="A55" s="195"/>
      <c r="B55" s="126"/>
      <c r="C55" s="127"/>
      <c r="D55" s="131"/>
      <c r="E55" s="132"/>
      <c r="F55" s="132"/>
    </row>
    <row r="56" spans="1:6" x14ac:dyDescent="0.2">
      <c r="A56" s="195"/>
      <c r="B56" s="130"/>
      <c r="C56" s="92"/>
      <c r="D56" s="131"/>
      <c r="E56" s="132"/>
      <c r="F56" s="132"/>
    </row>
    <row r="57" spans="1:6" x14ac:dyDescent="0.2">
      <c r="A57" s="195"/>
      <c r="B57" s="126"/>
      <c r="C57" s="127"/>
      <c r="D57" s="131"/>
      <c r="E57" s="132"/>
      <c r="F57" s="132"/>
    </row>
    <row r="58" spans="1:6" x14ac:dyDescent="0.2">
      <c r="A58" s="195"/>
      <c r="B58" s="130"/>
      <c r="C58" s="92"/>
      <c r="D58" s="131"/>
      <c r="E58" s="132"/>
      <c r="F58" s="132"/>
    </row>
    <row r="59" spans="1:6" x14ac:dyDescent="0.2">
      <c r="A59" s="195"/>
      <c r="B59" s="126"/>
      <c r="C59" s="127"/>
      <c r="D59" s="131"/>
      <c r="E59" s="132"/>
      <c r="F59" s="132"/>
    </row>
    <row r="60" spans="1:6" x14ac:dyDescent="0.2">
      <c r="A60" s="195"/>
      <c r="B60" s="130"/>
      <c r="C60" s="92"/>
      <c r="D60" s="131"/>
      <c r="E60" s="132"/>
      <c r="F60" s="132"/>
    </row>
    <row r="61" spans="1:6" x14ac:dyDescent="0.2">
      <c r="A61" s="195"/>
      <c r="B61" s="126"/>
      <c r="C61" s="127"/>
      <c r="D61" s="131"/>
      <c r="E61" s="132"/>
      <c r="F61" s="132"/>
    </row>
    <row r="62" spans="1:6" ht="12" thickBot="1" x14ac:dyDescent="0.25">
      <c r="A62" s="196"/>
      <c r="B62" s="133"/>
      <c r="C62" s="134"/>
      <c r="D62" s="135"/>
      <c r="E62" s="136"/>
      <c r="F62" s="136"/>
    </row>
    <row r="63" spans="1:6" x14ac:dyDescent="0.2">
      <c r="A63" s="195" t="s">
        <v>66</v>
      </c>
      <c r="B63" s="126"/>
      <c r="C63" s="127"/>
      <c r="D63" s="128"/>
      <c r="E63" s="129"/>
      <c r="F63" s="129"/>
    </row>
    <row r="64" spans="1:6" x14ac:dyDescent="0.2">
      <c r="A64" s="195"/>
      <c r="B64" s="130"/>
      <c r="C64" s="92"/>
      <c r="D64" s="131"/>
      <c r="E64" s="132"/>
      <c r="F64" s="132"/>
    </row>
    <row r="65" spans="1:6" x14ac:dyDescent="0.2">
      <c r="A65" s="195"/>
      <c r="B65" s="126"/>
      <c r="C65" s="127"/>
      <c r="D65" s="131"/>
      <c r="E65" s="132"/>
      <c r="F65" s="132"/>
    </row>
    <row r="66" spans="1:6" x14ac:dyDescent="0.2">
      <c r="A66" s="195"/>
      <c r="B66" s="130"/>
      <c r="C66" s="92"/>
      <c r="D66" s="131"/>
      <c r="E66" s="132"/>
      <c r="F66" s="132"/>
    </row>
    <row r="67" spans="1:6" x14ac:dyDescent="0.2">
      <c r="A67" s="195"/>
      <c r="B67" s="126"/>
      <c r="C67" s="127"/>
      <c r="D67" s="131"/>
      <c r="E67" s="132"/>
      <c r="F67" s="132"/>
    </row>
    <row r="68" spans="1:6" x14ac:dyDescent="0.2">
      <c r="A68" s="195"/>
      <c r="B68" s="130"/>
      <c r="C68" s="92"/>
      <c r="D68" s="131"/>
      <c r="E68" s="132"/>
      <c r="F68" s="132"/>
    </row>
    <row r="69" spans="1:6" x14ac:dyDescent="0.2">
      <c r="A69" s="195"/>
      <c r="B69" s="126"/>
      <c r="C69" s="127"/>
      <c r="D69" s="131"/>
      <c r="E69" s="132"/>
      <c r="F69" s="132"/>
    </row>
    <row r="70" spans="1:6" x14ac:dyDescent="0.2">
      <c r="A70" s="195"/>
      <c r="B70" s="130"/>
      <c r="C70" s="92"/>
      <c r="D70" s="131"/>
      <c r="E70" s="132"/>
      <c r="F70" s="132"/>
    </row>
    <row r="71" spans="1:6" x14ac:dyDescent="0.2">
      <c r="A71" s="195"/>
      <c r="B71" s="126"/>
      <c r="C71" s="127"/>
      <c r="D71" s="131"/>
      <c r="E71" s="132"/>
      <c r="F71" s="132"/>
    </row>
    <row r="72" spans="1:6" x14ac:dyDescent="0.2">
      <c r="A72" s="195"/>
      <c r="B72" s="130"/>
      <c r="C72" s="92"/>
      <c r="D72" s="131"/>
      <c r="E72" s="132"/>
      <c r="F72" s="132"/>
    </row>
    <row r="73" spans="1:6" x14ac:dyDescent="0.2">
      <c r="A73" s="195"/>
      <c r="B73" s="126"/>
      <c r="C73" s="127"/>
      <c r="D73" s="131"/>
      <c r="E73" s="132"/>
      <c r="F73" s="132"/>
    </row>
    <row r="74" spans="1:6" ht="12" thickBot="1" x14ac:dyDescent="0.25">
      <c r="A74" s="196"/>
      <c r="B74" s="133"/>
      <c r="C74" s="134"/>
      <c r="D74" s="135"/>
      <c r="E74" s="136"/>
      <c r="F74" s="136"/>
    </row>
  </sheetData>
  <sheetProtection algorithmName="SHA-512" hashValue="kAGWmVNkoY1Pb8RruD1hK1PQuUjNVuMyNGlqp+KG2OAimFt7kyVFsxkHtl2tuuMs+vnnuyFmFsVcbgzUwBwtbA==" saltValue="0+7STk+IEjn1ukHVToMNbQ==" spinCount="100000" sheet="1" objects="1" scenarios="1" formatColumns="0" formatRows="0" insertHyperlinks="0"/>
  <protectedRanges>
    <protectedRange sqref="B3:F74" name="Diapazonas1"/>
  </protectedRanges>
  <mergeCells count="6">
    <mergeCell ref="A63:A74"/>
    <mergeCell ref="A3:A14"/>
    <mergeCell ref="A15:A26"/>
    <mergeCell ref="A27:A38"/>
    <mergeCell ref="A39:A50"/>
    <mergeCell ref="A51:A62"/>
  </mergeCells>
  <phoneticPr fontId="3" type="noConversion"/>
  <dataValidations count="1">
    <dataValidation type="list" allowBlank="1" showInputMessage="1" showErrorMessage="1" sqref="D3:D74" xr:uid="{DB0C964F-03AD-4E21-80C8-7B1AC0579E6B}">
      <formula1>"TPL2,TPL3,TPL4,TPL5,TPL6,TPL7,TPL8,TPL9"</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9851-4DCF-4490-909C-FE0A008C49A9}">
  <sheetPr>
    <tabColor theme="9"/>
  </sheetPr>
  <dimension ref="A1:AB96"/>
  <sheetViews>
    <sheetView workbookViewId="0">
      <selection activeCell="E11" sqref="E11"/>
    </sheetView>
  </sheetViews>
  <sheetFormatPr defaultColWidth="8.88671875" defaultRowHeight="11.4" x14ac:dyDescent="0.2"/>
  <cols>
    <col min="1" max="1" width="13.6640625" style="55" customWidth="1"/>
    <col min="2" max="2" width="9" style="55" customWidth="1"/>
    <col min="3" max="3" width="11.6640625" style="55" customWidth="1"/>
    <col min="4" max="4" width="27" style="55" customWidth="1"/>
    <col min="5" max="5" width="11" style="55" customWidth="1"/>
    <col min="6" max="6" width="12.5546875" style="55" customWidth="1"/>
    <col min="7" max="7" width="35.5546875" style="55" customWidth="1"/>
    <col min="8" max="27" width="9" style="55" customWidth="1"/>
    <col min="28" max="16384" width="8.88671875" style="55"/>
  </cols>
  <sheetData>
    <row r="1" spans="1:27" ht="12" thickBot="1" x14ac:dyDescent="0.25">
      <c r="A1" s="143"/>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row>
    <row r="2" spans="1:27" x14ac:dyDescent="0.2">
      <c r="A2" s="237" t="s">
        <v>67</v>
      </c>
      <c r="B2" s="239" t="s">
        <v>58</v>
      </c>
      <c r="C2" s="239" t="s">
        <v>56</v>
      </c>
      <c r="D2" s="239" t="s">
        <v>57</v>
      </c>
      <c r="E2" s="239" t="s">
        <v>68</v>
      </c>
      <c r="F2" s="242" t="s">
        <v>69</v>
      </c>
      <c r="G2" s="241" t="s">
        <v>70</v>
      </c>
      <c r="H2" s="231" t="s">
        <v>71</v>
      </c>
      <c r="I2" s="232"/>
      <c r="J2" s="232"/>
      <c r="K2" s="232"/>
      <c r="L2" s="232"/>
      <c r="M2" s="232"/>
      <c r="N2" s="232"/>
      <c r="O2" s="232"/>
      <c r="P2" s="232"/>
      <c r="Q2" s="232"/>
      <c r="R2" s="232"/>
      <c r="S2" s="232"/>
      <c r="T2" s="232"/>
      <c r="U2" s="232"/>
      <c r="V2" s="232"/>
      <c r="W2" s="232"/>
      <c r="X2" s="232"/>
      <c r="Y2" s="232"/>
      <c r="Z2" s="232"/>
      <c r="AA2" s="233"/>
    </row>
    <row r="3" spans="1:27" ht="100.2" customHeight="1" thickBot="1" x14ac:dyDescent="0.25">
      <c r="A3" s="238"/>
      <c r="B3" s="240"/>
      <c r="C3" s="240"/>
      <c r="D3" s="240" t="s">
        <v>57</v>
      </c>
      <c r="E3" s="240" t="s">
        <v>68</v>
      </c>
      <c r="F3" s="240" t="s">
        <v>69</v>
      </c>
      <c r="G3" s="230"/>
      <c r="H3" s="144">
        <f>'Darbuotojai ir paslaugos'!$C6</f>
        <v>0</v>
      </c>
      <c r="I3" s="144">
        <f>'Darbuotojai ir paslaugos'!$C7</f>
        <v>0</v>
      </c>
      <c r="J3" s="144">
        <f>'Darbuotojai ir paslaugos'!$C8</f>
        <v>0</v>
      </c>
      <c r="K3" s="144">
        <f>'Darbuotojai ir paslaugos'!$C9</f>
        <v>0</v>
      </c>
      <c r="L3" s="144">
        <f>'Darbuotojai ir paslaugos'!$C10</f>
        <v>0</v>
      </c>
      <c r="M3" s="144">
        <f>'Darbuotojai ir paslaugos'!$C11</f>
        <v>0</v>
      </c>
      <c r="N3" s="144">
        <f>'Darbuotojai ir paslaugos'!$C12</f>
        <v>0</v>
      </c>
      <c r="O3" s="144">
        <f>'Darbuotojai ir paslaugos'!$C13</f>
        <v>0</v>
      </c>
      <c r="P3" s="144">
        <f>'Darbuotojai ir paslaugos'!$C14</f>
        <v>0</v>
      </c>
      <c r="Q3" s="144">
        <f>'Darbuotojai ir paslaugos'!$C15</f>
        <v>0</v>
      </c>
      <c r="R3" s="144">
        <f>'Darbuotojai ir paslaugos'!$C16</f>
        <v>0</v>
      </c>
      <c r="S3" s="144">
        <f>'Darbuotojai ir paslaugos'!$C17</f>
        <v>0</v>
      </c>
      <c r="T3" s="144">
        <f>'Darbuotojai ir paslaugos'!$C18</f>
        <v>0</v>
      </c>
      <c r="U3" s="144">
        <f>'Darbuotojai ir paslaugos'!$C19</f>
        <v>0</v>
      </c>
      <c r="V3" s="144">
        <f>'Darbuotojai ir paslaugos'!$C20</f>
        <v>0</v>
      </c>
      <c r="W3" s="144">
        <f>'Darbuotojai ir paslaugos'!$C21</f>
        <v>0</v>
      </c>
      <c r="X3" s="144">
        <f>'Darbuotojai ir paslaugos'!$C22</f>
        <v>0</v>
      </c>
      <c r="Y3" s="144">
        <f>'Darbuotojai ir paslaugos'!$C23</f>
        <v>0</v>
      </c>
      <c r="Z3" s="144">
        <f>'Darbuotojai ir paslaugos'!$C24</f>
        <v>0</v>
      </c>
      <c r="AA3" s="145">
        <f>'Darbuotojai ir paslaugos'!$C25</f>
        <v>0</v>
      </c>
    </row>
    <row r="4" spans="1:27" ht="11.4" customHeight="1" x14ac:dyDescent="0.2">
      <c r="A4" s="195" t="s">
        <v>61</v>
      </c>
      <c r="B4" s="142" t="str">
        <f>IF(C4&gt;0,VLOOKUP(C4,Užduotys!B$3:D$14,3),"")</f>
        <v/>
      </c>
      <c r="C4" s="146"/>
      <c r="D4" s="147" t="str">
        <f>IF(C4&gt;0,VLOOKUP(C4,Užduotys!B$3:D$14,2),"")</f>
        <v/>
      </c>
      <c r="E4" s="146"/>
      <c r="F4" s="170"/>
      <c r="G4" s="180"/>
      <c r="H4" s="148"/>
      <c r="I4" s="148"/>
      <c r="J4" s="148"/>
      <c r="K4" s="148"/>
      <c r="L4" s="148"/>
      <c r="M4" s="148"/>
      <c r="N4" s="148"/>
      <c r="O4" s="148"/>
      <c r="P4" s="148"/>
      <c r="Q4" s="148"/>
      <c r="R4" s="148"/>
      <c r="S4" s="148"/>
      <c r="T4" s="148"/>
      <c r="U4" s="148"/>
      <c r="V4" s="148"/>
      <c r="W4" s="148"/>
      <c r="X4" s="148"/>
      <c r="Y4" s="148"/>
      <c r="Z4" s="148"/>
      <c r="AA4" s="150"/>
    </row>
    <row r="5" spans="1:27" x14ac:dyDescent="0.2">
      <c r="A5" s="195"/>
      <c r="B5" s="142" t="str">
        <f>IF(C5&gt;0,VLOOKUP(C5,Užduotys!B$3:D$14,3),"")</f>
        <v/>
      </c>
      <c r="C5" s="146"/>
      <c r="D5" s="147" t="str">
        <f>IF(C5&gt;0,VLOOKUP(C5,Užduotys!B$3:D$14,2),"")</f>
        <v/>
      </c>
      <c r="E5" s="151"/>
      <c r="F5" s="151"/>
      <c r="G5" s="181"/>
      <c r="H5" s="148"/>
      <c r="I5" s="148"/>
      <c r="J5" s="148"/>
      <c r="K5" s="148"/>
      <c r="L5" s="148"/>
      <c r="M5" s="148"/>
      <c r="N5" s="148"/>
      <c r="O5" s="148"/>
      <c r="P5" s="148"/>
      <c r="Q5" s="148"/>
      <c r="R5" s="148"/>
      <c r="S5" s="148"/>
      <c r="T5" s="148"/>
      <c r="U5" s="148"/>
      <c r="V5" s="148"/>
      <c r="W5" s="148"/>
      <c r="X5" s="148"/>
      <c r="Y5" s="148"/>
      <c r="Z5" s="148"/>
      <c r="AA5" s="150"/>
    </row>
    <row r="6" spans="1:27" x14ac:dyDescent="0.2">
      <c r="A6" s="195"/>
      <c r="B6" s="142" t="str">
        <f>IF(C6&gt;0,VLOOKUP(C6,Užduotys!B$3:D$14,3),"")</f>
        <v/>
      </c>
      <c r="C6" s="146"/>
      <c r="D6" s="147" t="str">
        <f>IF(C6&gt;0,VLOOKUP(C6,Užduotys!B$3:D$14,2),"")</f>
        <v/>
      </c>
      <c r="E6" s="151"/>
      <c r="F6" s="151"/>
      <c r="G6" s="181"/>
      <c r="H6" s="148"/>
      <c r="I6" s="148"/>
      <c r="J6" s="148"/>
      <c r="K6" s="148"/>
      <c r="L6" s="148"/>
      <c r="M6" s="148"/>
      <c r="N6" s="148"/>
      <c r="O6" s="148"/>
      <c r="P6" s="148"/>
      <c r="Q6" s="148"/>
      <c r="R6" s="148"/>
      <c r="S6" s="148"/>
      <c r="T6" s="148"/>
      <c r="U6" s="148"/>
      <c r="V6" s="148"/>
      <c r="W6" s="148"/>
      <c r="X6" s="148"/>
      <c r="Y6" s="148"/>
      <c r="Z6" s="148"/>
      <c r="AA6" s="150"/>
    </row>
    <row r="7" spans="1:27" x14ac:dyDescent="0.2">
      <c r="A7" s="195"/>
      <c r="B7" s="142" t="str">
        <f>IF(C7&gt;0,VLOOKUP(C7,Užduotys!B$3:D$14,3),"")</f>
        <v/>
      </c>
      <c r="C7" s="146"/>
      <c r="D7" s="147" t="str">
        <f>IF(C7&gt;0,VLOOKUP(C7,Užduotys!B$3:D$14,2),"")</f>
        <v/>
      </c>
      <c r="E7" s="151"/>
      <c r="F7" s="151"/>
      <c r="G7" s="181"/>
      <c r="H7" s="148"/>
      <c r="I7" s="148"/>
      <c r="J7" s="148"/>
      <c r="K7" s="148"/>
      <c r="L7" s="148"/>
      <c r="M7" s="148"/>
      <c r="N7" s="148"/>
      <c r="O7" s="148"/>
      <c r="P7" s="148"/>
      <c r="Q7" s="148"/>
      <c r="R7" s="148"/>
      <c r="S7" s="148"/>
      <c r="T7" s="148"/>
      <c r="U7" s="148"/>
      <c r="V7" s="148"/>
      <c r="W7" s="148"/>
      <c r="X7" s="148"/>
      <c r="Y7" s="148"/>
      <c r="Z7" s="148"/>
      <c r="AA7" s="150"/>
    </row>
    <row r="8" spans="1:27" x14ac:dyDescent="0.2">
      <c r="A8" s="195"/>
      <c r="B8" s="142" t="str">
        <f>IF(C8&gt;0,VLOOKUP(C8,Užduotys!B$3:D$14,3),"")</f>
        <v/>
      </c>
      <c r="C8" s="146"/>
      <c r="D8" s="147" t="str">
        <f>IF(C8&gt;0,VLOOKUP(C8,Užduotys!B$3:D$14,2),"")</f>
        <v/>
      </c>
      <c r="E8" s="151"/>
      <c r="F8" s="151"/>
      <c r="G8" s="181"/>
      <c r="H8" s="148"/>
      <c r="I8" s="148"/>
      <c r="J8" s="148"/>
      <c r="K8" s="148"/>
      <c r="L8" s="148"/>
      <c r="M8" s="148"/>
      <c r="N8" s="148"/>
      <c r="O8" s="148"/>
      <c r="P8" s="148"/>
      <c r="Q8" s="148"/>
      <c r="R8" s="148"/>
      <c r="S8" s="148"/>
      <c r="T8" s="148"/>
      <c r="U8" s="148"/>
      <c r="V8" s="148"/>
      <c r="W8" s="148"/>
      <c r="X8" s="148"/>
      <c r="Y8" s="148"/>
      <c r="Z8" s="148"/>
      <c r="AA8" s="150"/>
    </row>
    <row r="9" spans="1:27" x14ac:dyDescent="0.2">
      <c r="A9" s="195"/>
      <c r="B9" s="142" t="str">
        <f>IF(C9&gt;0,VLOOKUP(C9,Užduotys!B$3:D$14,3),"")</f>
        <v/>
      </c>
      <c r="C9" s="146"/>
      <c r="D9" s="147" t="str">
        <f>IF(C9&gt;0,VLOOKUP(C9,Užduotys!B$3:D$14,2),"")</f>
        <v/>
      </c>
      <c r="E9" s="151"/>
      <c r="F9" s="151"/>
      <c r="G9" s="181"/>
      <c r="H9" s="148"/>
      <c r="I9" s="148"/>
      <c r="J9" s="148"/>
      <c r="K9" s="148"/>
      <c r="L9" s="148"/>
      <c r="M9" s="148"/>
      <c r="N9" s="148"/>
      <c r="O9" s="148"/>
      <c r="P9" s="148"/>
      <c r="Q9" s="148"/>
      <c r="R9" s="148"/>
      <c r="S9" s="148"/>
      <c r="T9" s="148"/>
      <c r="U9" s="148"/>
      <c r="V9" s="148"/>
      <c r="W9" s="148"/>
      <c r="X9" s="148"/>
      <c r="Y9" s="148"/>
      <c r="Z9" s="148"/>
      <c r="AA9" s="150"/>
    </row>
    <row r="10" spans="1:27" x14ac:dyDescent="0.2">
      <c r="A10" s="195"/>
      <c r="B10" s="142" t="str">
        <f>IF(C10&gt;0,VLOOKUP(C10,Užduotys!B$3:D$14,3),"")</f>
        <v/>
      </c>
      <c r="C10" s="146"/>
      <c r="D10" s="147" t="str">
        <f>IF(C10&gt;0,VLOOKUP(C10,Užduotys!B$3:D$14,2),"")</f>
        <v/>
      </c>
      <c r="E10" s="151"/>
      <c r="F10" s="151"/>
      <c r="G10" s="181"/>
      <c r="H10" s="148"/>
      <c r="I10" s="148"/>
      <c r="J10" s="148"/>
      <c r="K10" s="148"/>
      <c r="L10" s="148"/>
      <c r="M10" s="148"/>
      <c r="N10" s="148"/>
      <c r="O10" s="148"/>
      <c r="P10" s="148"/>
      <c r="Q10" s="148"/>
      <c r="R10" s="148"/>
      <c r="S10" s="148"/>
      <c r="T10" s="148"/>
      <c r="U10" s="148"/>
      <c r="V10" s="148"/>
      <c r="W10" s="148"/>
      <c r="X10" s="148"/>
      <c r="Y10" s="148"/>
      <c r="Z10" s="148"/>
      <c r="AA10" s="150"/>
    </row>
    <row r="11" spans="1:27" x14ac:dyDescent="0.2">
      <c r="A11" s="195"/>
      <c r="B11" s="142" t="str">
        <f>IF(C11&gt;0,VLOOKUP(C11,Užduotys!B$3:D$14,3),"")</f>
        <v/>
      </c>
      <c r="C11" s="146"/>
      <c r="D11" s="147" t="str">
        <f>IF(C11&gt;0,VLOOKUP(C11,Užduotys!B$3:D$14,2),"")</f>
        <v/>
      </c>
      <c r="E11" s="151"/>
      <c r="F11" s="151"/>
      <c r="G11" s="181"/>
      <c r="H11" s="148"/>
      <c r="I11" s="148"/>
      <c r="J11" s="148"/>
      <c r="K11" s="148"/>
      <c r="L11" s="148"/>
      <c r="M11" s="148"/>
      <c r="N11" s="148"/>
      <c r="O11" s="148"/>
      <c r="P11" s="148"/>
      <c r="Q11" s="148"/>
      <c r="R11" s="148"/>
      <c r="S11" s="148"/>
      <c r="T11" s="148"/>
      <c r="U11" s="148"/>
      <c r="V11" s="148"/>
      <c r="W11" s="148"/>
      <c r="X11" s="148"/>
      <c r="Y11" s="148"/>
      <c r="Z11" s="148"/>
      <c r="AA11" s="150"/>
    </row>
    <row r="12" spans="1:27" x14ac:dyDescent="0.2">
      <c r="A12" s="195"/>
      <c r="B12" s="142" t="str">
        <f>IF(C12&gt;0,VLOOKUP(C12,Užduotys!B$3:D$14,3),"")</f>
        <v/>
      </c>
      <c r="C12" s="146"/>
      <c r="D12" s="147" t="str">
        <f>IF(C12&gt;0,VLOOKUP(C12,Užduotys!B$3:D$14,2),"")</f>
        <v/>
      </c>
      <c r="E12" s="151"/>
      <c r="F12" s="151"/>
      <c r="G12" s="181"/>
      <c r="H12" s="148"/>
      <c r="I12" s="148"/>
      <c r="J12" s="148"/>
      <c r="K12" s="148"/>
      <c r="L12" s="148"/>
      <c r="M12" s="148"/>
      <c r="N12" s="148"/>
      <c r="O12" s="148"/>
      <c r="P12" s="148"/>
      <c r="Q12" s="148"/>
      <c r="R12" s="148"/>
      <c r="S12" s="148"/>
      <c r="T12" s="148"/>
      <c r="U12" s="148"/>
      <c r="V12" s="148"/>
      <c r="W12" s="148"/>
      <c r="X12" s="148"/>
      <c r="Y12" s="148"/>
      <c r="Z12" s="148"/>
      <c r="AA12" s="150"/>
    </row>
    <row r="13" spans="1:27" x14ac:dyDescent="0.2">
      <c r="A13" s="195"/>
      <c r="B13" s="142" t="str">
        <f>IF(C13&gt;0,VLOOKUP(C13,Užduotys!B$3:D$14,3),"")</f>
        <v/>
      </c>
      <c r="C13" s="146"/>
      <c r="D13" s="147" t="str">
        <f>IF(C13&gt;0,VLOOKUP(C13,Užduotys!B$3:D$14,2),"")</f>
        <v/>
      </c>
      <c r="E13" s="151"/>
      <c r="F13" s="151"/>
      <c r="G13" s="181"/>
      <c r="H13" s="148"/>
      <c r="I13" s="148"/>
      <c r="J13" s="148"/>
      <c r="K13" s="148"/>
      <c r="L13" s="148"/>
      <c r="M13" s="148"/>
      <c r="N13" s="148"/>
      <c r="O13" s="148"/>
      <c r="P13" s="148"/>
      <c r="Q13" s="148"/>
      <c r="R13" s="148"/>
      <c r="S13" s="148"/>
      <c r="T13" s="148"/>
      <c r="U13" s="148"/>
      <c r="V13" s="148"/>
      <c r="W13" s="148"/>
      <c r="X13" s="148"/>
      <c r="Y13" s="148"/>
      <c r="Z13" s="148"/>
      <c r="AA13" s="150"/>
    </row>
    <row r="14" spans="1:27" x14ac:dyDescent="0.2">
      <c r="A14" s="195"/>
      <c r="B14" s="142" t="str">
        <f>IF(C14&gt;0,VLOOKUP(C14,Užduotys!B$3:D$14,3),"")</f>
        <v/>
      </c>
      <c r="C14" s="146"/>
      <c r="D14" s="147" t="str">
        <f>IF(C14&gt;0,VLOOKUP(C14,Užduotys!B$3:D$14,2),"")</f>
        <v/>
      </c>
      <c r="E14" s="151"/>
      <c r="F14" s="151"/>
      <c r="G14" s="181"/>
      <c r="H14" s="148"/>
      <c r="I14" s="148"/>
      <c r="J14" s="148"/>
      <c r="K14" s="148"/>
      <c r="L14" s="148"/>
      <c r="M14" s="148"/>
      <c r="N14" s="148"/>
      <c r="O14" s="148"/>
      <c r="P14" s="148"/>
      <c r="Q14" s="148"/>
      <c r="R14" s="148"/>
      <c r="S14" s="148"/>
      <c r="T14" s="148"/>
      <c r="U14" s="148"/>
      <c r="V14" s="148"/>
      <c r="W14" s="148"/>
      <c r="X14" s="148"/>
      <c r="Y14" s="148"/>
      <c r="Z14" s="148"/>
      <c r="AA14" s="150"/>
    </row>
    <row r="15" spans="1:27" ht="12" thickBot="1" x14ac:dyDescent="0.25">
      <c r="A15" s="196"/>
      <c r="B15" s="176" t="str">
        <f>IF(C15&gt;0,VLOOKUP(C15,Užduotys!B$3:D$14,3),"")</f>
        <v/>
      </c>
      <c r="C15" s="177"/>
      <c r="D15" s="178" t="str">
        <f>IF(C15&gt;0,VLOOKUP(C15,Užduotys!B$3:D$14,2),"")</f>
        <v/>
      </c>
      <c r="E15" s="177"/>
      <c r="F15" s="177"/>
      <c r="G15" s="182"/>
      <c r="H15" s="179"/>
      <c r="I15" s="179"/>
      <c r="J15" s="179"/>
      <c r="K15" s="179"/>
      <c r="L15" s="179"/>
      <c r="M15" s="179"/>
      <c r="N15" s="179"/>
      <c r="O15" s="179"/>
      <c r="P15" s="179"/>
      <c r="Q15" s="179"/>
      <c r="R15" s="179"/>
      <c r="S15" s="179"/>
      <c r="T15" s="179"/>
      <c r="U15" s="179"/>
      <c r="V15" s="179"/>
      <c r="W15" s="179"/>
      <c r="X15" s="179"/>
      <c r="Y15" s="179"/>
      <c r="Z15" s="179"/>
      <c r="AA15" s="185"/>
    </row>
    <row r="16" spans="1:27" ht="15" customHeight="1" thickBot="1" x14ac:dyDescent="0.25">
      <c r="A16" s="234" t="s">
        <v>72</v>
      </c>
      <c r="B16" s="235"/>
      <c r="C16" s="235"/>
      <c r="D16" s="235"/>
      <c r="E16" s="235"/>
      <c r="F16" s="235"/>
      <c r="G16" s="236"/>
      <c r="H16" s="171">
        <f>SUM(H4:H15)</f>
        <v>0</v>
      </c>
      <c r="I16" s="172">
        <f t="shared" ref="I16:AA16" si="0">SUM(I4:I15)</f>
        <v>0</v>
      </c>
      <c r="J16" s="173">
        <f t="shared" si="0"/>
        <v>0</v>
      </c>
      <c r="K16" s="173">
        <f t="shared" si="0"/>
        <v>0</v>
      </c>
      <c r="L16" s="174">
        <f t="shared" si="0"/>
        <v>0</v>
      </c>
      <c r="M16" s="172">
        <f t="shared" si="0"/>
        <v>0</v>
      </c>
      <c r="N16" s="174">
        <f t="shared" si="0"/>
        <v>0</v>
      </c>
      <c r="O16" s="174">
        <f t="shared" si="0"/>
        <v>0</v>
      </c>
      <c r="P16" s="172">
        <f t="shared" si="0"/>
        <v>0</v>
      </c>
      <c r="Q16" s="173">
        <f t="shared" si="0"/>
        <v>0</v>
      </c>
      <c r="R16" s="173">
        <f t="shared" si="0"/>
        <v>0</v>
      </c>
      <c r="S16" s="173">
        <f t="shared" si="0"/>
        <v>0</v>
      </c>
      <c r="T16" s="174">
        <f t="shared" si="0"/>
        <v>0</v>
      </c>
      <c r="U16" s="172">
        <f t="shared" si="0"/>
        <v>0</v>
      </c>
      <c r="V16" s="174">
        <f t="shared" si="0"/>
        <v>0</v>
      </c>
      <c r="W16" s="172">
        <f t="shared" si="0"/>
        <v>0</v>
      </c>
      <c r="X16" s="173">
        <f t="shared" si="0"/>
        <v>0</v>
      </c>
      <c r="Y16" s="173">
        <f t="shared" si="0"/>
        <v>0</v>
      </c>
      <c r="Z16" s="173">
        <f t="shared" si="0"/>
        <v>0</v>
      </c>
      <c r="AA16" s="175">
        <f t="shared" si="0"/>
        <v>0</v>
      </c>
    </row>
    <row r="17" spans="1:27" ht="12" thickBot="1" x14ac:dyDescent="0.25">
      <c r="A17" s="168"/>
      <c r="B17" s="169"/>
      <c r="C17" s="169"/>
      <c r="D17" s="169"/>
      <c r="E17" s="169"/>
      <c r="F17" s="169"/>
      <c r="G17" s="169"/>
      <c r="H17" s="159"/>
      <c r="I17" s="159"/>
      <c r="J17" s="159"/>
      <c r="K17" s="159"/>
      <c r="L17" s="159"/>
      <c r="M17" s="159"/>
      <c r="N17" s="159"/>
      <c r="O17" s="159"/>
      <c r="P17" s="159"/>
      <c r="Q17" s="159"/>
      <c r="R17" s="159"/>
      <c r="S17" s="159"/>
      <c r="T17" s="159"/>
      <c r="U17" s="159"/>
      <c r="V17" s="159"/>
      <c r="W17" s="159"/>
      <c r="X17" s="159"/>
      <c r="Y17" s="159"/>
      <c r="Z17" s="159"/>
      <c r="AA17" s="159"/>
    </row>
    <row r="18" spans="1:27" ht="11.4" customHeight="1" x14ac:dyDescent="0.2">
      <c r="A18" s="237" t="s">
        <v>67</v>
      </c>
      <c r="B18" s="239" t="s">
        <v>58</v>
      </c>
      <c r="C18" s="239" t="s">
        <v>56</v>
      </c>
      <c r="D18" s="239" t="s">
        <v>57</v>
      </c>
      <c r="E18" s="239" t="s">
        <v>68</v>
      </c>
      <c r="F18" s="242" t="s">
        <v>69</v>
      </c>
      <c r="G18" s="241" t="s">
        <v>70</v>
      </c>
      <c r="H18" s="231" t="s">
        <v>73</v>
      </c>
      <c r="I18" s="232"/>
      <c r="J18" s="232"/>
      <c r="K18" s="232"/>
      <c r="L18" s="232"/>
      <c r="M18" s="232"/>
      <c r="N18" s="232"/>
      <c r="O18" s="232"/>
      <c r="P18" s="232"/>
      <c r="Q18" s="232"/>
      <c r="R18" s="232"/>
      <c r="S18" s="232"/>
      <c r="T18" s="232"/>
      <c r="U18" s="232"/>
      <c r="V18" s="232"/>
      <c r="W18" s="232"/>
      <c r="X18" s="232"/>
      <c r="Y18" s="232"/>
      <c r="Z18" s="232"/>
      <c r="AA18" s="233"/>
    </row>
    <row r="19" spans="1:27" ht="100.2" customHeight="1" thickBot="1" x14ac:dyDescent="0.25">
      <c r="A19" s="238"/>
      <c r="B19" s="240"/>
      <c r="C19" s="240"/>
      <c r="D19" s="240" t="s">
        <v>57</v>
      </c>
      <c r="E19" s="240" t="s">
        <v>68</v>
      </c>
      <c r="F19" s="240" t="s">
        <v>69</v>
      </c>
      <c r="G19" s="230"/>
      <c r="H19" s="144">
        <f>'Darbuotojai ir paslaugos'!$C26</f>
        <v>0</v>
      </c>
      <c r="I19" s="144">
        <f>'Darbuotojai ir paslaugos'!$C27</f>
        <v>0</v>
      </c>
      <c r="J19" s="144">
        <f>'Darbuotojai ir paslaugos'!$C28</f>
        <v>0</v>
      </c>
      <c r="K19" s="144">
        <f>'Darbuotojai ir paslaugos'!$C29</f>
        <v>0</v>
      </c>
      <c r="L19" s="144">
        <f>'Darbuotojai ir paslaugos'!$C30</f>
        <v>0</v>
      </c>
      <c r="M19" s="144">
        <f>'Darbuotojai ir paslaugos'!$C31</f>
        <v>0</v>
      </c>
      <c r="N19" s="144">
        <f>'Darbuotojai ir paslaugos'!$C32</f>
        <v>0</v>
      </c>
      <c r="O19" s="144">
        <f>'Darbuotojai ir paslaugos'!$C33</f>
        <v>0</v>
      </c>
      <c r="P19" s="144">
        <f>'Darbuotojai ir paslaugos'!$C34</f>
        <v>0</v>
      </c>
      <c r="Q19" s="144">
        <f>'Darbuotojai ir paslaugos'!$C35</f>
        <v>0</v>
      </c>
      <c r="R19" s="144">
        <f>'Darbuotojai ir paslaugos'!$C36</f>
        <v>0</v>
      </c>
      <c r="S19" s="144">
        <f>'Darbuotojai ir paslaugos'!$C37</f>
        <v>0</v>
      </c>
      <c r="T19" s="144">
        <f>'Darbuotojai ir paslaugos'!$C38</f>
        <v>0</v>
      </c>
      <c r="U19" s="144">
        <f>'Darbuotojai ir paslaugos'!$C39</f>
        <v>0</v>
      </c>
      <c r="V19" s="144">
        <f>'Darbuotojai ir paslaugos'!$C40</f>
        <v>0</v>
      </c>
      <c r="W19" s="144">
        <f>'Darbuotojai ir paslaugos'!$C41</f>
        <v>0</v>
      </c>
      <c r="X19" s="144">
        <f>'Darbuotojai ir paslaugos'!$C42</f>
        <v>0</v>
      </c>
      <c r="Y19" s="144">
        <f>'Darbuotojai ir paslaugos'!$C43</f>
        <v>0</v>
      </c>
      <c r="Z19" s="144">
        <f>'Darbuotojai ir paslaugos'!$C44</f>
        <v>0</v>
      </c>
      <c r="AA19" s="145">
        <f>'Darbuotojai ir paslaugos'!$C45</f>
        <v>0</v>
      </c>
    </row>
    <row r="20" spans="1:27" ht="11.4" customHeight="1" x14ac:dyDescent="0.2">
      <c r="A20" s="195" t="str">
        <f>Užduotys!A15</f>
        <v>Moksliniai tyrimai (partneris 1)</v>
      </c>
      <c r="B20" s="142" t="str">
        <f>IF(C20&gt;0,VLOOKUP(C20,Užduotys!B$15:D$26,3),"")</f>
        <v/>
      </c>
      <c r="C20" s="146"/>
      <c r="D20" s="147" t="str">
        <f>IF(C20&gt;0,VLOOKUP(C20,Užduotys!B$15:D$26,2),"")</f>
        <v/>
      </c>
      <c r="E20" s="146"/>
      <c r="F20" s="170"/>
      <c r="G20" s="180"/>
      <c r="H20" s="148"/>
      <c r="I20" s="148"/>
      <c r="J20" s="148"/>
      <c r="K20" s="148"/>
      <c r="L20" s="148"/>
      <c r="M20" s="148"/>
      <c r="N20" s="148"/>
      <c r="O20" s="148"/>
      <c r="P20" s="148"/>
      <c r="Q20" s="148"/>
      <c r="R20" s="148"/>
      <c r="S20" s="148"/>
      <c r="T20" s="148"/>
      <c r="U20" s="148"/>
      <c r="V20" s="148"/>
      <c r="W20" s="148"/>
      <c r="X20" s="148"/>
      <c r="Y20" s="148"/>
      <c r="Z20" s="148"/>
      <c r="AA20" s="150"/>
    </row>
    <row r="21" spans="1:27" x14ac:dyDescent="0.2">
      <c r="A21" s="195"/>
      <c r="B21" s="142" t="str">
        <f>IF(C21&gt;0,VLOOKUP(C21,Užduotys!B$15:D$26,3),"")</f>
        <v/>
      </c>
      <c r="C21" s="146"/>
      <c r="D21" s="147" t="str">
        <f>IF(C21&gt;0,VLOOKUP(C21,Užduotys!B$15:D$26,2),"")</f>
        <v/>
      </c>
      <c r="E21" s="151"/>
      <c r="F21" s="151"/>
      <c r="G21" s="181"/>
      <c r="H21" s="148"/>
      <c r="I21" s="149"/>
      <c r="J21" s="152"/>
      <c r="K21" s="149"/>
      <c r="L21" s="152"/>
      <c r="M21" s="152"/>
      <c r="N21" s="152"/>
      <c r="O21" s="152"/>
      <c r="P21" s="152"/>
      <c r="Q21" s="152"/>
      <c r="R21" s="152"/>
      <c r="S21" s="152"/>
      <c r="T21" s="152"/>
      <c r="U21" s="152"/>
      <c r="V21" s="152"/>
      <c r="W21" s="152"/>
      <c r="X21" s="152"/>
      <c r="Y21" s="152"/>
      <c r="Z21" s="152"/>
      <c r="AA21" s="153"/>
    </row>
    <row r="22" spans="1:27" x14ac:dyDescent="0.2">
      <c r="A22" s="195"/>
      <c r="B22" s="142" t="str">
        <f>IF(C22&gt;0,VLOOKUP(C22,Užduotys!B$15:D$26,3),"")</f>
        <v/>
      </c>
      <c r="C22" s="146"/>
      <c r="D22" s="147" t="str">
        <f>IF(C22&gt;0,VLOOKUP(C22,Užduotys!B$15:D$26,2),"")</f>
        <v/>
      </c>
      <c r="E22" s="151"/>
      <c r="F22" s="151"/>
      <c r="G22" s="181"/>
      <c r="H22" s="148"/>
      <c r="I22" s="149"/>
      <c r="J22" s="152"/>
      <c r="K22" s="149"/>
      <c r="L22" s="152"/>
      <c r="M22" s="152"/>
      <c r="N22" s="152"/>
      <c r="O22" s="152"/>
      <c r="P22" s="152"/>
      <c r="Q22" s="152"/>
      <c r="R22" s="152"/>
      <c r="S22" s="152"/>
      <c r="T22" s="152"/>
      <c r="U22" s="152"/>
      <c r="V22" s="152"/>
      <c r="W22" s="152"/>
      <c r="X22" s="152"/>
      <c r="Y22" s="152"/>
      <c r="Z22" s="152"/>
      <c r="AA22" s="153"/>
    </row>
    <row r="23" spans="1:27" x14ac:dyDescent="0.2">
      <c r="A23" s="195"/>
      <c r="B23" s="142" t="str">
        <f>IF(C23&gt;0,VLOOKUP(C23,Užduotys!B$15:D$26,3),"")</f>
        <v/>
      </c>
      <c r="C23" s="146"/>
      <c r="D23" s="147" t="str">
        <f>IF(C23&gt;0,VLOOKUP(C23,Užduotys!B$15:D$26,2),"")</f>
        <v/>
      </c>
      <c r="E23" s="151"/>
      <c r="F23" s="151"/>
      <c r="G23" s="181"/>
      <c r="H23" s="148"/>
      <c r="I23" s="149"/>
      <c r="J23" s="152"/>
      <c r="K23" s="149"/>
      <c r="L23" s="152"/>
      <c r="M23" s="152"/>
      <c r="N23" s="152"/>
      <c r="O23" s="152"/>
      <c r="P23" s="152"/>
      <c r="Q23" s="152"/>
      <c r="R23" s="152"/>
      <c r="S23" s="152"/>
      <c r="T23" s="152"/>
      <c r="U23" s="152"/>
      <c r="V23" s="152"/>
      <c r="W23" s="152"/>
      <c r="X23" s="152"/>
      <c r="Y23" s="152"/>
      <c r="Z23" s="152"/>
      <c r="AA23" s="153"/>
    </row>
    <row r="24" spans="1:27" x14ac:dyDescent="0.2">
      <c r="A24" s="195"/>
      <c r="B24" s="142" t="str">
        <f>IF(C24&gt;0,VLOOKUP(C24,Užduotys!B$15:D$26,3),"")</f>
        <v/>
      </c>
      <c r="C24" s="146"/>
      <c r="D24" s="147" t="str">
        <f>IF(C24&gt;0,VLOOKUP(C24,Užduotys!B$15:D$26,2),"")</f>
        <v/>
      </c>
      <c r="E24" s="151"/>
      <c r="F24" s="151"/>
      <c r="G24" s="181"/>
      <c r="H24" s="148"/>
      <c r="I24" s="149"/>
      <c r="J24" s="152"/>
      <c r="K24" s="149"/>
      <c r="L24" s="152"/>
      <c r="M24" s="152"/>
      <c r="N24" s="152"/>
      <c r="O24" s="152"/>
      <c r="P24" s="152"/>
      <c r="Q24" s="152"/>
      <c r="R24" s="152"/>
      <c r="S24" s="152"/>
      <c r="T24" s="152"/>
      <c r="U24" s="152"/>
      <c r="V24" s="152"/>
      <c r="W24" s="152"/>
      <c r="X24" s="152"/>
      <c r="Y24" s="152"/>
      <c r="Z24" s="152"/>
      <c r="AA24" s="153"/>
    </row>
    <row r="25" spans="1:27" x14ac:dyDescent="0.2">
      <c r="A25" s="195"/>
      <c r="B25" s="142" t="str">
        <f>IF(C25&gt;0,VLOOKUP(C25,Užduotys!B$15:D$26,3),"")</f>
        <v/>
      </c>
      <c r="C25" s="146"/>
      <c r="D25" s="147" t="str">
        <f>IF(C25&gt;0,VLOOKUP(C25,Užduotys!B$15:D$26,2),"")</f>
        <v/>
      </c>
      <c r="E25" s="151"/>
      <c r="F25" s="151"/>
      <c r="G25" s="181"/>
      <c r="H25" s="148"/>
      <c r="I25" s="149"/>
      <c r="J25" s="152"/>
      <c r="K25" s="149"/>
      <c r="L25" s="152"/>
      <c r="M25" s="152"/>
      <c r="N25" s="152"/>
      <c r="O25" s="152"/>
      <c r="P25" s="152"/>
      <c r="Q25" s="152"/>
      <c r="R25" s="152"/>
      <c r="S25" s="152"/>
      <c r="T25" s="152"/>
      <c r="U25" s="152"/>
      <c r="V25" s="152"/>
      <c r="W25" s="152"/>
      <c r="X25" s="152"/>
      <c r="Y25" s="152"/>
      <c r="Z25" s="152"/>
      <c r="AA25" s="153"/>
    </row>
    <row r="26" spans="1:27" x14ac:dyDescent="0.2">
      <c r="A26" s="195"/>
      <c r="B26" s="142" t="str">
        <f>IF(C26&gt;0,VLOOKUP(C26,Užduotys!B$15:D$26,3),"")</f>
        <v/>
      </c>
      <c r="C26" s="146"/>
      <c r="D26" s="147" t="str">
        <f>IF(C26&gt;0,VLOOKUP(C26,Užduotys!B$15:D$26,2),"")</f>
        <v/>
      </c>
      <c r="E26" s="151"/>
      <c r="F26" s="151"/>
      <c r="G26" s="181"/>
      <c r="H26" s="148"/>
      <c r="I26" s="149"/>
      <c r="J26" s="152"/>
      <c r="K26" s="149"/>
      <c r="L26" s="152"/>
      <c r="M26" s="152"/>
      <c r="N26" s="152"/>
      <c r="O26" s="152"/>
      <c r="P26" s="152"/>
      <c r="Q26" s="152"/>
      <c r="R26" s="152"/>
      <c r="S26" s="152"/>
      <c r="T26" s="152"/>
      <c r="U26" s="152"/>
      <c r="V26" s="152"/>
      <c r="W26" s="152"/>
      <c r="X26" s="152"/>
      <c r="Y26" s="152"/>
      <c r="Z26" s="152"/>
      <c r="AA26" s="153"/>
    </row>
    <row r="27" spans="1:27" x14ac:dyDescent="0.2">
      <c r="A27" s="195"/>
      <c r="B27" s="142" t="str">
        <f>IF(C27&gt;0,VLOOKUP(C27,Užduotys!B$15:D$26,3),"")</f>
        <v/>
      </c>
      <c r="C27" s="146"/>
      <c r="D27" s="147" t="str">
        <f>IF(C27&gt;0,VLOOKUP(C27,Užduotys!B$15:D$26,2),"")</f>
        <v/>
      </c>
      <c r="E27" s="151"/>
      <c r="F27" s="151"/>
      <c r="G27" s="181"/>
      <c r="H27" s="148"/>
      <c r="I27" s="149"/>
      <c r="J27" s="152"/>
      <c r="K27" s="149"/>
      <c r="L27" s="152"/>
      <c r="M27" s="152"/>
      <c r="N27" s="152"/>
      <c r="O27" s="152"/>
      <c r="P27" s="152"/>
      <c r="Q27" s="152"/>
      <c r="R27" s="152"/>
      <c r="S27" s="152"/>
      <c r="T27" s="152"/>
      <c r="U27" s="152"/>
      <c r="V27" s="152"/>
      <c r="W27" s="152"/>
      <c r="X27" s="152"/>
      <c r="Y27" s="152"/>
      <c r="Z27" s="152"/>
      <c r="AA27" s="153"/>
    </row>
    <row r="28" spans="1:27" x14ac:dyDescent="0.2">
      <c r="A28" s="195"/>
      <c r="B28" s="142" t="str">
        <f>IF(C28&gt;0,VLOOKUP(C28,Užduotys!B$15:D$26,3),"")</f>
        <v/>
      </c>
      <c r="C28" s="146"/>
      <c r="D28" s="147" t="str">
        <f>IF(C28&gt;0,VLOOKUP(C28,Užduotys!B$15:D$26,2),"")</f>
        <v/>
      </c>
      <c r="E28" s="151"/>
      <c r="F28" s="151"/>
      <c r="G28" s="181"/>
      <c r="H28" s="148"/>
      <c r="I28" s="149"/>
      <c r="J28" s="152"/>
      <c r="K28" s="149"/>
      <c r="L28" s="152"/>
      <c r="M28" s="152"/>
      <c r="N28" s="152"/>
      <c r="O28" s="152"/>
      <c r="P28" s="152"/>
      <c r="Q28" s="152"/>
      <c r="R28" s="152"/>
      <c r="S28" s="152"/>
      <c r="T28" s="152"/>
      <c r="U28" s="152"/>
      <c r="V28" s="152"/>
      <c r="W28" s="152"/>
      <c r="X28" s="152"/>
      <c r="Y28" s="152"/>
      <c r="Z28" s="152"/>
      <c r="AA28" s="153"/>
    </row>
    <row r="29" spans="1:27" x14ac:dyDescent="0.2">
      <c r="A29" s="195"/>
      <c r="B29" s="142" t="str">
        <f>IF(C29&gt;0,VLOOKUP(C29,Užduotys!B$15:D$26,3),"")</f>
        <v/>
      </c>
      <c r="C29" s="146"/>
      <c r="D29" s="147" t="str">
        <f>IF(C29&gt;0,VLOOKUP(C29,Užduotys!B$15:D$26,2),"")</f>
        <v/>
      </c>
      <c r="E29" s="151"/>
      <c r="F29" s="151"/>
      <c r="G29" s="181"/>
      <c r="H29" s="148"/>
      <c r="I29" s="149"/>
      <c r="J29" s="152"/>
      <c r="K29" s="149"/>
      <c r="L29" s="152"/>
      <c r="M29" s="152"/>
      <c r="N29" s="152"/>
      <c r="O29" s="152"/>
      <c r="P29" s="152"/>
      <c r="Q29" s="152"/>
      <c r="R29" s="152"/>
      <c r="S29" s="152"/>
      <c r="T29" s="152"/>
      <c r="U29" s="152"/>
      <c r="V29" s="152"/>
      <c r="W29" s="152"/>
      <c r="X29" s="152"/>
      <c r="Y29" s="152"/>
      <c r="Z29" s="152"/>
      <c r="AA29" s="153"/>
    </row>
    <row r="30" spans="1:27" x14ac:dyDescent="0.2">
      <c r="A30" s="195"/>
      <c r="B30" s="142" t="str">
        <f>IF(C30&gt;0,VLOOKUP(C30,Užduotys!B$15:D$26,3),"")</f>
        <v/>
      </c>
      <c r="C30" s="146"/>
      <c r="D30" s="147" t="str">
        <f>IF(C30&gt;0,VLOOKUP(C30,Užduotys!B$15:D$26,2),"")</f>
        <v/>
      </c>
      <c r="E30" s="151"/>
      <c r="F30" s="151"/>
      <c r="G30" s="181"/>
      <c r="H30" s="148"/>
      <c r="I30" s="149"/>
      <c r="J30" s="152"/>
      <c r="K30" s="149"/>
      <c r="L30" s="152"/>
      <c r="M30" s="152"/>
      <c r="N30" s="152"/>
      <c r="O30" s="152"/>
      <c r="P30" s="152"/>
      <c r="Q30" s="152"/>
      <c r="R30" s="152"/>
      <c r="S30" s="152"/>
      <c r="T30" s="152"/>
      <c r="U30" s="152"/>
      <c r="V30" s="152"/>
      <c r="W30" s="152"/>
      <c r="X30" s="152"/>
      <c r="Y30" s="152"/>
      <c r="Z30" s="152"/>
      <c r="AA30" s="153"/>
    </row>
    <row r="31" spans="1:27" ht="12" thickBot="1" x14ac:dyDescent="0.25">
      <c r="A31" s="196"/>
      <c r="B31" s="176" t="str">
        <f>IF(C31&gt;0,VLOOKUP(C31,Užduotys!B$15:D$26,3),"")</f>
        <v/>
      </c>
      <c r="C31" s="177"/>
      <c r="D31" s="178" t="str">
        <f>IF(C31&gt;0,VLOOKUP(C31,Užduotys!B$15:D$26,2),"")</f>
        <v/>
      </c>
      <c r="E31" s="177"/>
      <c r="F31" s="177"/>
      <c r="G31" s="182"/>
      <c r="H31" s="179"/>
      <c r="I31" s="184"/>
      <c r="J31" s="184"/>
      <c r="K31" s="184"/>
      <c r="L31" s="184"/>
      <c r="M31" s="184"/>
      <c r="N31" s="184"/>
      <c r="O31" s="184"/>
      <c r="P31" s="184"/>
      <c r="Q31" s="184"/>
      <c r="R31" s="184"/>
      <c r="S31" s="184"/>
      <c r="T31" s="184"/>
      <c r="U31" s="184"/>
      <c r="V31" s="184"/>
      <c r="W31" s="184"/>
      <c r="X31" s="184"/>
      <c r="Y31" s="184"/>
      <c r="Z31" s="184"/>
      <c r="AA31" s="185"/>
    </row>
    <row r="32" spans="1:27" ht="12" thickBot="1" x14ac:dyDescent="0.25">
      <c r="A32" s="234" t="s">
        <v>72</v>
      </c>
      <c r="B32" s="235"/>
      <c r="C32" s="235"/>
      <c r="D32" s="235"/>
      <c r="E32" s="235"/>
      <c r="F32" s="235"/>
      <c r="G32" s="236"/>
      <c r="H32" s="171">
        <f>SUM(H20:H31)</f>
        <v>0</v>
      </c>
      <c r="I32" s="172">
        <f t="shared" ref="I32:AA32" si="1">SUM(I20:I31)</f>
        <v>0</v>
      </c>
      <c r="J32" s="173">
        <f t="shared" si="1"/>
        <v>0</v>
      </c>
      <c r="K32" s="173">
        <f t="shared" si="1"/>
        <v>0</v>
      </c>
      <c r="L32" s="174">
        <f t="shared" si="1"/>
        <v>0</v>
      </c>
      <c r="M32" s="172">
        <f t="shared" si="1"/>
        <v>0</v>
      </c>
      <c r="N32" s="174">
        <f t="shared" si="1"/>
        <v>0</v>
      </c>
      <c r="O32" s="174">
        <f t="shared" si="1"/>
        <v>0</v>
      </c>
      <c r="P32" s="172">
        <f t="shared" si="1"/>
        <v>0</v>
      </c>
      <c r="Q32" s="173">
        <f t="shared" si="1"/>
        <v>0</v>
      </c>
      <c r="R32" s="173">
        <f t="shared" si="1"/>
        <v>0</v>
      </c>
      <c r="S32" s="173">
        <f t="shared" si="1"/>
        <v>0</v>
      </c>
      <c r="T32" s="174">
        <f t="shared" si="1"/>
        <v>0</v>
      </c>
      <c r="U32" s="172">
        <f t="shared" si="1"/>
        <v>0</v>
      </c>
      <c r="V32" s="174">
        <f t="shared" si="1"/>
        <v>0</v>
      </c>
      <c r="W32" s="172">
        <f t="shared" si="1"/>
        <v>0</v>
      </c>
      <c r="X32" s="173">
        <f t="shared" si="1"/>
        <v>0</v>
      </c>
      <c r="Y32" s="173">
        <f t="shared" si="1"/>
        <v>0</v>
      </c>
      <c r="Z32" s="173">
        <f t="shared" si="1"/>
        <v>0</v>
      </c>
      <c r="AA32" s="175">
        <f t="shared" si="1"/>
        <v>0</v>
      </c>
    </row>
    <row r="33" spans="1:28" ht="12" thickBot="1" x14ac:dyDescent="0.25">
      <c r="A33" s="143"/>
      <c r="B33" s="143"/>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row>
    <row r="34" spans="1:28" x14ac:dyDescent="0.2">
      <c r="A34" s="237" t="s">
        <v>67</v>
      </c>
      <c r="B34" s="239" t="s">
        <v>58</v>
      </c>
      <c r="C34" s="239" t="s">
        <v>56</v>
      </c>
      <c r="D34" s="239" t="s">
        <v>57</v>
      </c>
      <c r="E34" s="239" t="s">
        <v>68</v>
      </c>
      <c r="F34" s="239" t="s">
        <v>69</v>
      </c>
      <c r="G34" s="229" t="s">
        <v>70</v>
      </c>
      <c r="H34" s="231" t="s">
        <v>74</v>
      </c>
      <c r="I34" s="232"/>
      <c r="J34" s="232"/>
      <c r="K34" s="232"/>
      <c r="L34" s="232"/>
      <c r="M34" s="232"/>
      <c r="N34" s="232"/>
      <c r="O34" s="232"/>
      <c r="P34" s="232"/>
      <c r="Q34" s="232"/>
      <c r="R34" s="232"/>
      <c r="S34" s="232"/>
      <c r="T34" s="232"/>
      <c r="U34" s="232"/>
      <c r="V34" s="232"/>
      <c r="W34" s="232"/>
      <c r="X34" s="232"/>
      <c r="Y34" s="232"/>
      <c r="Z34" s="232"/>
      <c r="AA34" s="233"/>
    </row>
    <row r="35" spans="1:28" ht="100.2" customHeight="1" thickBot="1" x14ac:dyDescent="0.25">
      <c r="A35" s="238"/>
      <c r="B35" s="240"/>
      <c r="C35" s="240"/>
      <c r="D35" s="240" t="s">
        <v>57</v>
      </c>
      <c r="E35" s="240" t="s">
        <v>68</v>
      </c>
      <c r="F35" s="240" t="s">
        <v>69</v>
      </c>
      <c r="G35" s="230"/>
      <c r="H35" s="144">
        <f>'Darbuotojai ir paslaugos'!$C$46</f>
        <v>0</v>
      </c>
      <c r="I35" s="144">
        <f>'Darbuotojai ir paslaugos'!$C$47</f>
        <v>0</v>
      </c>
      <c r="J35" s="144">
        <f>'Darbuotojai ir paslaugos'!$C$48</f>
        <v>0</v>
      </c>
      <c r="K35" s="144">
        <f>'Darbuotojai ir paslaugos'!$C$49</f>
        <v>0</v>
      </c>
      <c r="L35" s="144">
        <f>'Darbuotojai ir paslaugos'!$C$50</f>
        <v>0</v>
      </c>
      <c r="M35" s="144">
        <f>'Darbuotojai ir paslaugos'!$C$51</f>
        <v>0</v>
      </c>
      <c r="N35" s="144">
        <f>'Darbuotojai ir paslaugos'!$C$52</f>
        <v>0</v>
      </c>
      <c r="O35" s="144">
        <f>'Darbuotojai ir paslaugos'!$C$53</f>
        <v>0</v>
      </c>
      <c r="P35" s="144">
        <f>'Darbuotojai ir paslaugos'!$C$54</f>
        <v>0</v>
      </c>
      <c r="Q35" s="144">
        <f>'Darbuotojai ir paslaugos'!$C$55</f>
        <v>0</v>
      </c>
      <c r="R35" s="144">
        <f>'Darbuotojai ir paslaugos'!$C$56</f>
        <v>0</v>
      </c>
      <c r="S35" s="144">
        <f>'Darbuotojai ir paslaugos'!$C$57</f>
        <v>0</v>
      </c>
      <c r="T35" s="144">
        <f>'Darbuotojai ir paslaugos'!$C$58</f>
        <v>0</v>
      </c>
      <c r="U35" s="144">
        <f>'Darbuotojai ir paslaugos'!$C$59</f>
        <v>0</v>
      </c>
      <c r="V35" s="144">
        <f>'Darbuotojai ir paslaugos'!$C$60</f>
        <v>0</v>
      </c>
      <c r="W35" s="144">
        <f>'Darbuotojai ir paslaugos'!$C$61</f>
        <v>0</v>
      </c>
      <c r="X35" s="144">
        <f>'Darbuotojai ir paslaugos'!$C$62</f>
        <v>0</v>
      </c>
      <c r="Y35" s="144">
        <f>'Darbuotojai ir paslaugos'!$C$63</f>
        <v>0</v>
      </c>
      <c r="Z35" s="144">
        <f>'Darbuotojai ir paslaugos'!$C$64</f>
        <v>0</v>
      </c>
      <c r="AA35" s="186">
        <f>'Darbuotojai ir paslaugos'!$C$65</f>
        <v>0</v>
      </c>
      <c r="AB35" s="187"/>
    </row>
    <row r="36" spans="1:28" x14ac:dyDescent="0.2">
      <c r="A36" s="195" t="str">
        <f>Užduotys!A27</f>
        <v>Moksliniai tyrimai (partneris 2)</v>
      </c>
      <c r="B36" s="142" t="str">
        <f>IF(C36&gt;0,VLOOKUP(C36,Užduotys!B$27:D$38,3),"")</f>
        <v/>
      </c>
      <c r="C36" s="146"/>
      <c r="D36" s="147" t="str">
        <f>IF(C36&gt;0,VLOOKUP(C36,Užduotys!B$27:D$38,2),"")</f>
        <v/>
      </c>
      <c r="E36" s="146"/>
      <c r="F36" s="146"/>
      <c r="G36" s="180"/>
      <c r="H36" s="148"/>
      <c r="I36" s="149"/>
      <c r="J36" s="149"/>
      <c r="K36" s="149"/>
      <c r="L36" s="149"/>
      <c r="M36" s="149"/>
      <c r="N36" s="149"/>
      <c r="O36" s="149"/>
      <c r="P36" s="149"/>
      <c r="Q36" s="149"/>
      <c r="R36" s="149"/>
      <c r="S36" s="149"/>
      <c r="T36" s="149"/>
      <c r="U36" s="149"/>
      <c r="V36" s="149"/>
      <c r="W36" s="149"/>
      <c r="X36" s="149"/>
      <c r="Y36" s="149"/>
      <c r="Z36" s="149"/>
      <c r="AA36" s="150"/>
    </row>
    <row r="37" spans="1:28" x14ac:dyDescent="0.2">
      <c r="A37" s="195"/>
      <c r="B37" s="142" t="str">
        <f>IF(C37&gt;0,VLOOKUP(C37,Užduotys!B$27:D$38,3),"")</f>
        <v/>
      </c>
      <c r="C37" s="146"/>
      <c r="D37" s="147" t="str">
        <f>IF(C37&gt;0,VLOOKUP(C37,Užduotys!B$27:D$38,2),"")</f>
        <v/>
      </c>
      <c r="E37" s="151"/>
      <c r="F37" s="151"/>
      <c r="G37" s="181"/>
      <c r="H37" s="148"/>
      <c r="I37" s="149"/>
      <c r="J37" s="152"/>
      <c r="K37" s="149"/>
      <c r="L37" s="152"/>
      <c r="M37" s="152"/>
      <c r="N37" s="152"/>
      <c r="O37" s="152"/>
      <c r="P37" s="152"/>
      <c r="Q37" s="152"/>
      <c r="R37" s="152"/>
      <c r="S37" s="152"/>
      <c r="T37" s="152"/>
      <c r="U37" s="152"/>
      <c r="V37" s="152"/>
      <c r="W37" s="152"/>
      <c r="X37" s="152"/>
      <c r="Y37" s="152"/>
      <c r="Z37" s="152"/>
      <c r="AA37" s="153"/>
    </row>
    <row r="38" spans="1:28" x14ac:dyDescent="0.2">
      <c r="A38" s="195"/>
      <c r="B38" s="142" t="str">
        <f>IF(C38&gt;0,VLOOKUP(C38,Užduotys!B$27:D$38,3),"")</f>
        <v/>
      </c>
      <c r="C38" s="146"/>
      <c r="D38" s="147" t="str">
        <f>IF(C38&gt;0,VLOOKUP(C38,Užduotys!B$27:D$38,2),"")</f>
        <v/>
      </c>
      <c r="E38" s="151"/>
      <c r="F38" s="151"/>
      <c r="G38" s="181"/>
      <c r="H38" s="148"/>
      <c r="I38" s="149"/>
      <c r="J38" s="152"/>
      <c r="K38" s="149"/>
      <c r="L38" s="152"/>
      <c r="M38" s="152"/>
      <c r="N38" s="152"/>
      <c r="O38" s="152"/>
      <c r="P38" s="152"/>
      <c r="Q38" s="152"/>
      <c r="R38" s="152"/>
      <c r="S38" s="152"/>
      <c r="T38" s="152"/>
      <c r="U38" s="152"/>
      <c r="V38" s="152"/>
      <c r="W38" s="152"/>
      <c r="X38" s="152"/>
      <c r="Y38" s="152"/>
      <c r="Z38" s="152"/>
      <c r="AA38" s="153"/>
    </row>
    <row r="39" spans="1:28" x14ac:dyDescent="0.2">
      <c r="A39" s="195"/>
      <c r="B39" s="142" t="str">
        <f>IF(C39&gt;0,VLOOKUP(C39,Užduotys!B$27:D$38,3),"")</f>
        <v/>
      </c>
      <c r="C39" s="146"/>
      <c r="D39" s="147" t="str">
        <f>IF(C39&gt;0,VLOOKUP(C39,Užduotys!B$27:D$38,2),"")</f>
        <v/>
      </c>
      <c r="E39" s="151"/>
      <c r="F39" s="151"/>
      <c r="G39" s="181"/>
      <c r="H39" s="148"/>
      <c r="I39" s="149"/>
      <c r="J39" s="152"/>
      <c r="K39" s="149"/>
      <c r="L39" s="152"/>
      <c r="M39" s="152"/>
      <c r="N39" s="152"/>
      <c r="O39" s="152"/>
      <c r="P39" s="152"/>
      <c r="Q39" s="152"/>
      <c r="R39" s="152"/>
      <c r="S39" s="152"/>
      <c r="T39" s="152"/>
      <c r="U39" s="152"/>
      <c r="V39" s="152"/>
      <c r="W39" s="152"/>
      <c r="X39" s="152"/>
      <c r="Y39" s="152"/>
      <c r="Z39" s="152"/>
      <c r="AA39" s="153"/>
    </row>
    <row r="40" spans="1:28" x14ac:dyDescent="0.2">
      <c r="A40" s="195"/>
      <c r="B40" s="142" t="str">
        <f>IF(C40&gt;0,VLOOKUP(C40,Užduotys!B$27:D$38,3),"")</f>
        <v/>
      </c>
      <c r="C40" s="146"/>
      <c r="D40" s="147" t="str">
        <f>IF(C40&gt;0,VLOOKUP(C40,Užduotys!B$27:D$38,2),"")</f>
        <v/>
      </c>
      <c r="E40" s="151"/>
      <c r="F40" s="151"/>
      <c r="G40" s="181"/>
      <c r="H40" s="148"/>
      <c r="I40" s="149"/>
      <c r="J40" s="152"/>
      <c r="K40" s="149"/>
      <c r="L40" s="152"/>
      <c r="M40" s="152"/>
      <c r="N40" s="152"/>
      <c r="O40" s="152"/>
      <c r="P40" s="152"/>
      <c r="Q40" s="152"/>
      <c r="R40" s="152"/>
      <c r="S40" s="152"/>
      <c r="T40" s="152"/>
      <c r="U40" s="152"/>
      <c r="V40" s="152"/>
      <c r="W40" s="152"/>
      <c r="X40" s="152"/>
      <c r="Y40" s="152"/>
      <c r="Z40" s="152"/>
      <c r="AA40" s="153"/>
    </row>
    <row r="41" spans="1:28" x14ac:dyDescent="0.2">
      <c r="A41" s="195"/>
      <c r="B41" s="142" t="str">
        <f>IF(C41&gt;0,VLOOKUP(C41,Užduotys!B$27:D$38,3),"")</f>
        <v/>
      </c>
      <c r="C41" s="146"/>
      <c r="D41" s="147" t="str">
        <f>IF(C41&gt;0,VLOOKUP(C41,Užduotys!B$27:D$38,2),"")</f>
        <v/>
      </c>
      <c r="E41" s="151"/>
      <c r="F41" s="151"/>
      <c r="G41" s="181"/>
      <c r="H41" s="148"/>
      <c r="I41" s="149"/>
      <c r="J41" s="152"/>
      <c r="K41" s="149"/>
      <c r="L41" s="152"/>
      <c r="M41" s="152"/>
      <c r="N41" s="152"/>
      <c r="O41" s="152"/>
      <c r="P41" s="152"/>
      <c r="Q41" s="152"/>
      <c r="R41" s="152"/>
      <c r="S41" s="152"/>
      <c r="T41" s="152"/>
      <c r="U41" s="152"/>
      <c r="V41" s="152"/>
      <c r="W41" s="152"/>
      <c r="X41" s="152"/>
      <c r="Y41" s="152"/>
      <c r="Z41" s="152"/>
      <c r="AA41" s="153"/>
    </row>
    <row r="42" spans="1:28" x14ac:dyDescent="0.2">
      <c r="A42" s="195"/>
      <c r="B42" s="142" t="str">
        <f>IF(C42&gt;0,VLOOKUP(C42,Užduotys!B$27:D$38,3),"")</f>
        <v/>
      </c>
      <c r="C42" s="146"/>
      <c r="D42" s="147" t="str">
        <f>IF(C42&gt;0,VLOOKUP(C42,Užduotys!B$27:D$38,2),"")</f>
        <v/>
      </c>
      <c r="E42" s="151"/>
      <c r="F42" s="151"/>
      <c r="G42" s="181"/>
      <c r="H42" s="148"/>
      <c r="I42" s="149"/>
      <c r="J42" s="152"/>
      <c r="K42" s="149"/>
      <c r="L42" s="152"/>
      <c r="M42" s="152"/>
      <c r="N42" s="152"/>
      <c r="O42" s="152"/>
      <c r="P42" s="152"/>
      <c r="Q42" s="152"/>
      <c r="R42" s="152"/>
      <c r="S42" s="152"/>
      <c r="T42" s="152"/>
      <c r="U42" s="152"/>
      <c r="V42" s="152"/>
      <c r="W42" s="152"/>
      <c r="X42" s="152"/>
      <c r="Y42" s="152"/>
      <c r="Z42" s="152"/>
      <c r="AA42" s="153"/>
    </row>
    <row r="43" spans="1:28" x14ac:dyDescent="0.2">
      <c r="A43" s="195"/>
      <c r="B43" s="142" t="str">
        <f>IF(C43&gt;0,VLOOKUP(C43,Užduotys!B$27:D$38,3),"")</f>
        <v/>
      </c>
      <c r="C43" s="146"/>
      <c r="D43" s="147" t="str">
        <f>IF(C43&gt;0,VLOOKUP(C43,Užduotys!B$27:D$38,2),"")</f>
        <v/>
      </c>
      <c r="E43" s="151"/>
      <c r="F43" s="151"/>
      <c r="G43" s="181"/>
      <c r="H43" s="148"/>
      <c r="I43" s="149"/>
      <c r="J43" s="152"/>
      <c r="K43" s="149"/>
      <c r="L43" s="152"/>
      <c r="M43" s="152"/>
      <c r="N43" s="152"/>
      <c r="O43" s="152"/>
      <c r="P43" s="152"/>
      <c r="Q43" s="152"/>
      <c r="R43" s="152"/>
      <c r="S43" s="152"/>
      <c r="T43" s="152"/>
      <c r="U43" s="152"/>
      <c r="V43" s="152"/>
      <c r="W43" s="152"/>
      <c r="X43" s="152"/>
      <c r="Y43" s="152"/>
      <c r="Z43" s="152"/>
      <c r="AA43" s="153"/>
    </row>
    <row r="44" spans="1:28" x14ac:dyDescent="0.2">
      <c r="A44" s="195"/>
      <c r="B44" s="142" t="str">
        <f>IF(C44&gt;0,VLOOKUP(C44,Užduotys!B$27:D$38,3),"")</f>
        <v/>
      </c>
      <c r="C44" s="146"/>
      <c r="D44" s="147" t="str">
        <f>IF(C44&gt;0,VLOOKUP(C44,Užduotys!B$27:D$38,2),"")</f>
        <v/>
      </c>
      <c r="E44" s="151"/>
      <c r="F44" s="151"/>
      <c r="G44" s="181"/>
      <c r="H44" s="148"/>
      <c r="I44" s="149"/>
      <c r="J44" s="152"/>
      <c r="K44" s="149"/>
      <c r="L44" s="152"/>
      <c r="M44" s="152"/>
      <c r="N44" s="152"/>
      <c r="O44" s="152"/>
      <c r="P44" s="152"/>
      <c r="Q44" s="152"/>
      <c r="R44" s="152"/>
      <c r="S44" s="152"/>
      <c r="T44" s="152"/>
      <c r="U44" s="152"/>
      <c r="V44" s="152"/>
      <c r="W44" s="152"/>
      <c r="X44" s="152"/>
      <c r="Y44" s="152"/>
      <c r="Z44" s="152"/>
      <c r="AA44" s="153"/>
    </row>
    <row r="45" spans="1:28" x14ac:dyDescent="0.2">
      <c r="A45" s="195"/>
      <c r="B45" s="142" t="str">
        <f>IF(C45&gt;0,VLOOKUP(C45,Užduotys!B$27:D$38,3),"")</f>
        <v/>
      </c>
      <c r="C45" s="146"/>
      <c r="D45" s="147" t="str">
        <f>IF(C45&gt;0,VLOOKUP(C45,Užduotys!B$27:D$38,2),"")</f>
        <v/>
      </c>
      <c r="E45" s="151"/>
      <c r="F45" s="151"/>
      <c r="G45" s="181"/>
      <c r="H45" s="148"/>
      <c r="I45" s="149"/>
      <c r="J45" s="152"/>
      <c r="K45" s="149"/>
      <c r="L45" s="152"/>
      <c r="M45" s="152"/>
      <c r="N45" s="152"/>
      <c r="O45" s="152"/>
      <c r="P45" s="152"/>
      <c r="Q45" s="152"/>
      <c r="R45" s="152"/>
      <c r="S45" s="152"/>
      <c r="T45" s="152"/>
      <c r="U45" s="152"/>
      <c r="V45" s="152"/>
      <c r="W45" s="152"/>
      <c r="X45" s="152"/>
      <c r="Y45" s="152"/>
      <c r="Z45" s="152"/>
      <c r="AA45" s="153"/>
    </row>
    <row r="46" spans="1:28" x14ac:dyDescent="0.2">
      <c r="A46" s="195"/>
      <c r="B46" s="142" t="str">
        <f>IF(C46&gt;0,VLOOKUP(C46,Užduotys!B$27:D$38,3),"")</f>
        <v/>
      </c>
      <c r="C46" s="146"/>
      <c r="D46" s="147" t="str">
        <f>IF(C46&gt;0,VLOOKUP(C46,Užduotys!B$27:D$38,2),"")</f>
        <v/>
      </c>
      <c r="E46" s="151"/>
      <c r="F46" s="151"/>
      <c r="G46" s="181"/>
      <c r="H46" s="148"/>
      <c r="I46" s="149"/>
      <c r="J46" s="152"/>
      <c r="K46" s="149"/>
      <c r="L46" s="152"/>
      <c r="M46" s="152"/>
      <c r="N46" s="152"/>
      <c r="O46" s="152"/>
      <c r="P46" s="152"/>
      <c r="Q46" s="152"/>
      <c r="R46" s="152"/>
      <c r="S46" s="152"/>
      <c r="T46" s="152"/>
      <c r="U46" s="152"/>
      <c r="V46" s="152"/>
      <c r="W46" s="152"/>
      <c r="X46" s="152"/>
      <c r="Y46" s="152"/>
      <c r="Z46" s="152"/>
      <c r="AA46" s="153"/>
    </row>
    <row r="47" spans="1:28" ht="12" thickBot="1" x14ac:dyDescent="0.25">
      <c r="A47" s="196"/>
      <c r="B47" s="176" t="str">
        <f>IF(C47&gt;0,VLOOKUP(C47,Užduotys!B$27:D$38,3),"")</f>
        <v/>
      </c>
      <c r="C47" s="177"/>
      <c r="D47" s="178" t="str">
        <f>IF(C47&gt;0,VLOOKUP(C47,Užduotys!B$27:D$38,2),"")</f>
        <v/>
      </c>
      <c r="E47" s="177"/>
      <c r="F47" s="177"/>
      <c r="G47" s="182"/>
      <c r="H47" s="148"/>
      <c r="I47" s="149"/>
      <c r="J47" s="152"/>
      <c r="K47" s="149"/>
      <c r="L47" s="152"/>
      <c r="M47" s="152"/>
      <c r="N47" s="152"/>
      <c r="O47" s="152"/>
      <c r="P47" s="152"/>
      <c r="Q47" s="152"/>
      <c r="R47" s="152"/>
      <c r="S47" s="152"/>
      <c r="T47" s="152"/>
      <c r="U47" s="152"/>
      <c r="V47" s="152"/>
      <c r="W47" s="152"/>
      <c r="X47" s="152"/>
      <c r="Y47" s="152"/>
      <c r="Z47" s="152"/>
      <c r="AA47" s="153"/>
    </row>
    <row r="48" spans="1:28" ht="12" thickBot="1" x14ac:dyDescent="0.25">
      <c r="A48" s="234" t="s">
        <v>72</v>
      </c>
      <c r="B48" s="235"/>
      <c r="C48" s="235"/>
      <c r="D48" s="235"/>
      <c r="E48" s="235"/>
      <c r="F48" s="235"/>
      <c r="G48" s="236"/>
      <c r="H48" s="154">
        <f>SUM(H36:H47)</f>
        <v>0</v>
      </c>
      <c r="I48" s="155">
        <f t="shared" ref="I48:AA48" si="2">SUM(I36:I47)</f>
        <v>0</v>
      </c>
      <c r="J48" s="156">
        <f t="shared" si="2"/>
        <v>0</v>
      </c>
      <c r="K48" s="156">
        <f t="shared" si="2"/>
        <v>0</v>
      </c>
      <c r="L48" s="157">
        <f t="shared" si="2"/>
        <v>0</v>
      </c>
      <c r="M48" s="155">
        <f t="shared" si="2"/>
        <v>0</v>
      </c>
      <c r="N48" s="157">
        <f t="shared" si="2"/>
        <v>0</v>
      </c>
      <c r="O48" s="157">
        <f t="shared" si="2"/>
        <v>0</v>
      </c>
      <c r="P48" s="155">
        <f t="shared" si="2"/>
        <v>0</v>
      </c>
      <c r="Q48" s="156">
        <f t="shared" si="2"/>
        <v>0</v>
      </c>
      <c r="R48" s="156">
        <f t="shared" si="2"/>
        <v>0</v>
      </c>
      <c r="S48" s="156">
        <f t="shared" si="2"/>
        <v>0</v>
      </c>
      <c r="T48" s="157">
        <f t="shared" si="2"/>
        <v>0</v>
      </c>
      <c r="U48" s="155">
        <f t="shared" si="2"/>
        <v>0</v>
      </c>
      <c r="V48" s="157">
        <f t="shared" si="2"/>
        <v>0</v>
      </c>
      <c r="W48" s="155">
        <f t="shared" si="2"/>
        <v>0</v>
      </c>
      <c r="X48" s="156">
        <f t="shared" si="2"/>
        <v>0</v>
      </c>
      <c r="Y48" s="156">
        <f t="shared" si="2"/>
        <v>0</v>
      </c>
      <c r="Z48" s="156">
        <f t="shared" si="2"/>
        <v>0</v>
      </c>
      <c r="AA48" s="158">
        <f t="shared" si="2"/>
        <v>0</v>
      </c>
    </row>
    <row r="49" spans="1:28" ht="12" thickBot="1" x14ac:dyDescent="0.25">
      <c r="A49" s="143"/>
      <c r="B49" s="143"/>
      <c r="C49" s="143"/>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row>
    <row r="50" spans="1:28" x14ac:dyDescent="0.2">
      <c r="A50" s="237" t="s">
        <v>67</v>
      </c>
      <c r="B50" s="239" t="s">
        <v>58</v>
      </c>
      <c r="C50" s="239" t="s">
        <v>56</v>
      </c>
      <c r="D50" s="239" t="s">
        <v>57</v>
      </c>
      <c r="E50" s="239" t="s">
        <v>68</v>
      </c>
      <c r="F50" s="239" t="s">
        <v>69</v>
      </c>
      <c r="G50" s="229" t="s">
        <v>70</v>
      </c>
      <c r="H50" s="231" t="s">
        <v>71</v>
      </c>
      <c r="I50" s="232"/>
      <c r="J50" s="232"/>
      <c r="K50" s="232"/>
      <c r="L50" s="232"/>
      <c r="M50" s="232"/>
      <c r="N50" s="232"/>
      <c r="O50" s="232"/>
      <c r="P50" s="232"/>
      <c r="Q50" s="232"/>
      <c r="R50" s="232"/>
      <c r="S50" s="232"/>
      <c r="T50" s="232"/>
      <c r="U50" s="232"/>
      <c r="V50" s="232"/>
      <c r="W50" s="232"/>
      <c r="X50" s="232"/>
      <c r="Y50" s="232"/>
      <c r="Z50" s="232"/>
      <c r="AA50" s="233"/>
    </row>
    <row r="51" spans="1:28" ht="100.2" customHeight="1" thickBot="1" x14ac:dyDescent="0.25">
      <c r="A51" s="238"/>
      <c r="B51" s="240"/>
      <c r="C51" s="240"/>
      <c r="D51" s="240" t="s">
        <v>57</v>
      </c>
      <c r="E51" s="240" t="s">
        <v>68</v>
      </c>
      <c r="F51" s="240" t="s">
        <v>69</v>
      </c>
      <c r="G51" s="230"/>
      <c r="H51" s="144">
        <f>'Darbuotojai ir paslaugos'!$C6</f>
        <v>0</v>
      </c>
      <c r="I51" s="144">
        <f>'Darbuotojai ir paslaugos'!$C7</f>
        <v>0</v>
      </c>
      <c r="J51" s="144">
        <f>'Darbuotojai ir paslaugos'!$C8</f>
        <v>0</v>
      </c>
      <c r="K51" s="144">
        <f>'Darbuotojai ir paslaugos'!$C9</f>
        <v>0</v>
      </c>
      <c r="L51" s="144">
        <f>'Darbuotojai ir paslaugos'!$C10</f>
        <v>0</v>
      </c>
      <c r="M51" s="144">
        <f>'Darbuotojai ir paslaugos'!$C11</f>
        <v>0</v>
      </c>
      <c r="N51" s="144">
        <f>'Darbuotojai ir paslaugos'!$C12</f>
        <v>0</v>
      </c>
      <c r="O51" s="144">
        <f>'Darbuotojai ir paslaugos'!$C13</f>
        <v>0</v>
      </c>
      <c r="P51" s="144">
        <f>'Darbuotojai ir paslaugos'!$C14</f>
        <v>0</v>
      </c>
      <c r="Q51" s="144">
        <f>'Darbuotojai ir paslaugos'!$C15</f>
        <v>0</v>
      </c>
      <c r="R51" s="144">
        <f>'Darbuotojai ir paslaugos'!$C16</f>
        <v>0</v>
      </c>
      <c r="S51" s="144">
        <f>'Darbuotojai ir paslaugos'!$C17</f>
        <v>0</v>
      </c>
      <c r="T51" s="144">
        <f>'Darbuotojai ir paslaugos'!$C18</f>
        <v>0</v>
      </c>
      <c r="U51" s="144">
        <f>'Darbuotojai ir paslaugos'!$C19</f>
        <v>0</v>
      </c>
      <c r="V51" s="144">
        <f>'Darbuotojai ir paslaugos'!$C20</f>
        <v>0</v>
      </c>
      <c r="W51" s="144">
        <f>'Darbuotojai ir paslaugos'!$C21</f>
        <v>0</v>
      </c>
      <c r="X51" s="144">
        <f>'Darbuotojai ir paslaugos'!$C22</f>
        <v>0</v>
      </c>
      <c r="Y51" s="144">
        <f>'Darbuotojai ir paslaugos'!$C23</f>
        <v>0</v>
      </c>
      <c r="Z51" s="144">
        <f>'Darbuotojai ir paslaugos'!$C24</f>
        <v>0</v>
      </c>
      <c r="AA51" s="186">
        <f>'Darbuotojai ir paslaugos'!$C25</f>
        <v>0</v>
      </c>
      <c r="AB51" s="187"/>
    </row>
    <row r="52" spans="1:28" x14ac:dyDescent="0.2">
      <c r="A52" s="195" t="str">
        <f>Užduotys!A39</f>
        <v>Eksperimentinė plėtra (projekto vykdytojas)</v>
      </c>
      <c r="B52" s="142" t="str">
        <f>IF(C52&gt;0,VLOOKUP(C52,Užduotys!B$39:D$50,3),"")</f>
        <v/>
      </c>
      <c r="C52" s="146"/>
      <c r="D52" s="147" t="str">
        <f>IF(C52&gt;0,VLOOKUP(C52,Užduotys!B$39:D$50,2),"")</f>
        <v/>
      </c>
      <c r="E52" s="146"/>
      <c r="F52" s="146"/>
      <c r="G52" s="181"/>
      <c r="H52" s="148"/>
      <c r="I52" s="149"/>
      <c r="J52" s="149"/>
      <c r="K52" s="149"/>
      <c r="L52" s="149"/>
      <c r="M52" s="149"/>
      <c r="N52" s="149"/>
      <c r="O52" s="149"/>
      <c r="P52" s="149"/>
      <c r="Q52" s="149"/>
      <c r="R52" s="149"/>
      <c r="S52" s="149"/>
      <c r="T52" s="149"/>
      <c r="U52" s="149"/>
      <c r="V52" s="149"/>
      <c r="W52" s="149"/>
      <c r="X52" s="149"/>
      <c r="Y52" s="149"/>
      <c r="Z52" s="149"/>
      <c r="AA52" s="150"/>
    </row>
    <row r="53" spans="1:28" x14ac:dyDescent="0.2">
      <c r="A53" s="195"/>
      <c r="B53" s="142" t="str">
        <f>IF(C53&gt;0,VLOOKUP(C53,Užduotys!B$39:D$50,3),"")</f>
        <v/>
      </c>
      <c r="C53" s="146"/>
      <c r="D53" s="147" t="str">
        <f>IF(C53&gt;0,VLOOKUP(C53,Užduotys!B$39:D$50,2),"")</f>
        <v/>
      </c>
      <c r="E53" s="151"/>
      <c r="F53" s="151"/>
      <c r="G53" s="181"/>
      <c r="H53" s="148"/>
      <c r="I53" s="149"/>
      <c r="J53" s="152"/>
      <c r="K53" s="149"/>
      <c r="L53" s="152"/>
      <c r="M53" s="152"/>
      <c r="N53" s="152"/>
      <c r="O53" s="152"/>
      <c r="P53" s="152"/>
      <c r="Q53" s="152"/>
      <c r="R53" s="152"/>
      <c r="S53" s="152"/>
      <c r="T53" s="152"/>
      <c r="U53" s="152"/>
      <c r="V53" s="152"/>
      <c r="W53" s="152"/>
      <c r="X53" s="152"/>
      <c r="Y53" s="152"/>
      <c r="Z53" s="152"/>
      <c r="AA53" s="153"/>
    </row>
    <row r="54" spans="1:28" x14ac:dyDescent="0.2">
      <c r="A54" s="195"/>
      <c r="B54" s="142" t="str">
        <f>IF(C54&gt;0,VLOOKUP(C54,Užduotys!B$39:D$50,3),"")</f>
        <v/>
      </c>
      <c r="C54" s="146"/>
      <c r="D54" s="147" t="str">
        <f>IF(C54&gt;0,VLOOKUP(C54,Užduotys!B$39:D$50,2),"")</f>
        <v/>
      </c>
      <c r="E54" s="151"/>
      <c r="F54" s="151"/>
      <c r="G54" s="181"/>
      <c r="H54" s="148"/>
      <c r="I54" s="149"/>
      <c r="J54" s="152"/>
      <c r="K54" s="149"/>
      <c r="L54" s="152"/>
      <c r="M54" s="152"/>
      <c r="N54" s="152"/>
      <c r="O54" s="152"/>
      <c r="P54" s="152"/>
      <c r="Q54" s="152"/>
      <c r="R54" s="152"/>
      <c r="S54" s="152"/>
      <c r="T54" s="152"/>
      <c r="U54" s="152"/>
      <c r="V54" s="152"/>
      <c r="W54" s="152"/>
      <c r="X54" s="152"/>
      <c r="Y54" s="152"/>
      <c r="Z54" s="152"/>
      <c r="AA54" s="153"/>
    </row>
    <row r="55" spans="1:28" x14ac:dyDescent="0.2">
      <c r="A55" s="195"/>
      <c r="B55" s="142" t="str">
        <f>IF(C55&gt;0,VLOOKUP(C55,Užduotys!B$39:D$50,3),"")</f>
        <v/>
      </c>
      <c r="C55" s="146"/>
      <c r="D55" s="147" t="str">
        <f>IF(C55&gt;0,VLOOKUP(C55,Užduotys!B$39:D$50,2),"")</f>
        <v/>
      </c>
      <c r="E55" s="151"/>
      <c r="F55" s="151"/>
      <c r="G55" s="181"/>
      <c r="H55" s="148"/>
      <c r="I55" s="149"/>
      <c r="J55" s="152"/>
      <c r="K55" s="149"/>
      <c r="L55" s="152"/>
      <c r="M55" s="152"/>
      <c r="N55" s="152"/>
      <c r="O55" s="152"/>
      <c r="P55" s="152"/>
      <c r="Q55" s="152"/>
      <c r="R55" s="152"/>
      <c r="S55" s="152"/>
      <c r="T55" s="152"/>
      <c r="U55" s="152"/>
      <c r="V55" s="152"/>
      <c r="W55" s="152"/>
      <c r="X55" s="152"/>
      <c r="Y55" s="152"/>
      <c r="Z55" s="152"/>
      <c r="AA55" s="153"/>
    </row>
    <row r="56" spans="1:28" x14ac:dyDescent="0.2">
      <c r="A56" s="195"/>
      <c r="B56" s="142" t="str">
        <f>IF(C56&gt;0,VLOOKUP(C56,Užduotys!B$39:D$50,3),"")</f>
        <v/>
      </c>
      <c r="C56" s="146"/>
      <c r="D56" s="147" t="str">
        <f>IF(C56&gt;0,VLOOKUP(C56,Užduotys!B$39:D$50,2),"")</f>
        <v/>
      </c>
      <c r="E56" s="151"/>
      <c r="F56" s="151"/>
      <c r="G56" s="181"/>
      <c r="H56" s="148"/>
      <c r="I56" s="149"/>
      <c r="J56" s="152"/>
      <c r="K56" s="149"/>
      <c r="L56" s="152"/>
      <c r="M56" s="152"/>
      <c r="N56" s="152"/>
      <c r="O56" s="152"/>
      <c r="P56" s="152"/>
      <c r="Q56" s="152"/>
      <c r="R56" s="152"/>
      <c r="S56" s="152"/>
      <c r="T56" s="152"/>
      <c r="U56" s="152"/>
      <c r="V56" s="152"/>
      <c r="W56" s="152"/>
      <c r="X56" s="152"/>
      <c r="Y56" s="152"/>
      <c r="Z56" s="152"/>
      <c r="AA56" s="153"/>
    </row>
    <row r="57" spans="1:28" x14ac:dyDescent="0.2">
      <c r="A57" s="195"/>
      <c r="B57" s="142" t="str">
        <f>IF(C57&gt;0,VLOOKUP(C57,Užduotys!B$39:D$50,3),"")</f>
        <v/>
      </c>
      <c r="C57" s="146"/>
      <c r="D57" s="147" t="str">
        <f>IF(C57&gt;0,VLOOKUP(C57,Užduotys!B$39:D$50,2),"")</f>
        <v/>
      </c>
      <c r="E57" s="151"/>
      <c r="F57" s="151"/>
      <c r="G57" s="181"/>
      <c r="H57" s="148"/>
      <c r="I57" s="149"/>
      <c r="J57" s="152"/>
      <c r="K57" s="149"/>
      <c r="L57" s="152"/>
      <c r="M57" s="152"/>
      <c r="N57" s="152"/>
      <c r="O57" s="152"/>
      <c r="P57" s="152"/>
      <c r="Q57" s="152"/>
      <c r="R57" s="152"/>
      <c r="S57" s="152"/>
      <c r="T57" s="152"/>
      <c r="U57" s="152"/>
      <c r="V57" s="152"/>
      <c r="W57" s="152"/>
      <c r="X57" s="152"/>
      <c r="Y57" s="152"/>
      <c r="Z57" s="152"/>
      <c r="AA57" s="153"/>
    </row>
    <row r="58" spans="1:28" x14ac:dyDescent="0.2">
      <c r="A58" s="195"/>
      <c r="B58" s="142" t="str">
        <f>IF(C58&gt;0,VLOOKUP(C58,Užduotys!B$39:D$50,3),"")</f>
        <v/>
      </c>
      <c r="C58" s="146"/>
      <c r="D58" s="147" t="str">
        <f>IF(C58&gt;0,VLOOKUP(C58,Užduotys!B$39:D$50,2),"")</f>
        <v/>
      </c>
      <c r="E58" s="151"/>
      <c r="F58" s="151"/>
      <c r="G58" s="181"/>
      <c r="H58" s="148"/>
      <c r="I58" s="149"/>
      <c r="J58" s="152"/>
      <c r="K58" s="149"/>
      <c r="L58" s="152"/>
      <c r="M58" s="152"/>
      <c r="N58" s="152"/>
      <c r="O58" s="152"/>
      <c r="P58" s="152"/>
      <c r="Q58" s="152"/>
      <c r="R58" s="152"/>
      <c r="S58" s="152"/>
      <c r="T58" s="152"/>
      <c r="U58" s="152"/>
      <c r="V58" s="152"/>
      <c r="W58" s="152"/>
      <c r="X58" s="152"/>
      <c r="Y58" s="152"/>
      <c r="Z58" s="152"/>
      <c r="AA58" s="153"/>
    </row>
    <row r="59" spans="1:28" x14ac:dyDescent="0.2">
      <c r="A59" s="195"/>
      <c r="B59" s="142" t="str">
        <f>IF(C59&gt;0,VLOOKUP(C59,Užduotys!B$39:D$50,3),"")</f>
        <v/>
      </c>
      <c r="C59" s="146"/>
      <c r="D59" s="147" t="str">
        <f>IF(C59&gt;0,VLOOKUP(C59,Užduotys!B$39:D$50,2),"")</f>
        <v/>
      </c>
      <c r="E59" s="151"/>
      <c r="F59" s="151"/>
      <c r="G59" s="181"/>
      <c r="H59" s="148"/>
      <c r="I59" s="149"/>
      <c r="J59" s="152"/>
      <c r="K59" s="149"/>
      <c r="L59" s="152"/>
      <c r="M59" s="152"/>
      <c r="N59" s="152"/>
      <c r="O59" s="152"/>
      <c r="P59" s="152"/>
      <c r="Q59" s="152"/>
      <c r="R59" s="152"/>
      <c r="S59" s="152"/>
      <c r="T59" s="152"/>
      <c r="U59" s="152"/>
      <c r="V59" s="152"/>
      <c r="W59" s="152"/>
      <c r="X59" s="152"/>
      <c r="Y59" s="152"/>
      <c r="Z59" s="152"/>
      <c r="AA59" s="153"/>
    </row>
    <row r="60" spans="1:28" x14ac:dyDescent="0.2">
      <c r="A60" s="195"/>
      <c r="B60" s="142" t="str">
        <f>IF(C60&gt;0,VLOOKUP(C60,Užduotys!B$39:D$50,3),"")</f>
        <v/>
      </c>
      <c r="C60" s="146"/>
      <c r="D60" s="147" t="str">
        <f>IF(C60&gt;0,VLOOKUP(C60,Užduotys!B$39:D$50,2),"")</f>
        <v/>
      </c>
      <c r="E60" s="151"/>
      <c r="F60" s="151"/>
      <c r="G60" s="181"/>
      <c r="H60" s="148"/>
      <c r="I60" s="149"/>
      <c r="J60" s="152"/>
      <c r="K60" s="149"/>
      <c r="L60" s="152"/>
      <c r="M60" s="152"/>
      <c r="N60" s="152"/>
      <c r="O60" s="152"/>
      <c r="P60" s="152"/>
      <c r="Q60" s="152"/>
      <c r="R60" s="152"/>
      <c r="S60" s="152"/>
      <c r="T60" s="152"/>
      <c r="U60" s="152"/>
      <c r="V60" s="152"/>
      <c r="W60" s="152"/>
      <c r="X60" s="152"/>
      <c r="Y60" s="152"/>
      <c r="Z60" s="152"/>
      <c r="AA60" s="153"/>
    </row>
    <row r="61" spans="1:28" x14ac:dyDescent="0.2">
      <c r="A61" s="195"/>
      <c r="B61" s="142" t="str">
        <f>IF(C61&gt;0,VLOOKUP(C61,Užduotys!B$39:D$50,3),"")</f>
        <v/>
      </c>
      <c r="C61" s="146"/>
      <c r="D61" s="147" t="str">
        <f>IF(C61&gt;0,VLOOKUP(C61,Užduotys!B$39:D$50,2),"")</f>
        <v/>
      </c>
      <c r="E61" s="151"/>
      <c r="F61" s="151"/>
      <c r="G61" s="181"/>
      <c r="H61" s="148"/>
      <c r="I61" s="149"/>
      <c r="J61" s="152"/>
      <c r="K61" s="149"/>
      <c r="L61" s="152"/>
      <c r="M61" s="152"/>
      <c r="N61" s="152"/>
      <c r="O61" s="152"/>
      <c r="P61" s="152"/>
      <c r="Q61" s="152"/>
      <c r="R61" s="152"/>
      <c r="S61" s="152"/>
      <c r="T61" s="152"/>
      <c r="U61" s="152"/>
      <c r="V61" s="152"/>
      <c r="W61" s="152"/>
      <c r="X61" s="152"/>
      <c r="Y61" s="152"/>
      <c r="Z61" s="152"/>
      <c r="AA61" s="153"/>
    </row>
    <row r="62" spans="1:28" x14ac:dyDescent="0.2">
      <c r="A62" s="195"/>
      <c r="B62" s="142" t="str">
        <f>IF(C62&gt;0,VLOOKUP(C62,Užduotys!B$39:D$50,3),"")</f>
        <v/>
      </c>
      <c r="C62" s="146"/>
      <c r="D62" s="147" t="str">
        <f>IF(C62&gt;0,VLOOKUP(C62,Užduotys!B$39:D$50,2),"")</f>
        <v/>
      </c>
      <c r="E62" s="151"/>
      <c r="F62" s="151"/>
      <c r="G62" s="181"/>
      <c r="H62" s="148"/>
      <c r="I62" s="149"/>
      <c r="J62" s="152"/>
      <c r="K62" s="149"/>
      <c r="L62" s="152"/>
      <c r="M62" s="152"/>
      <c r="N62" s="152"/>
      <c r="O62" s="152"/>
      <c r="P62" s="152"/>
      <c r="Q62" s="152"/>
      <c r="R62" s="152"/>
      <c r="S62" s="152"/>
      <c r="T62" s="152"/>
      <c r="U62" s="152"/>
      <c r="V62" s="152"/>
      <c r="W62" s="152"/>
      <c r="X62" s="152"/>
      <c r="Y62" s="152"/>
      <c r="Z62" s="152"/>
      <c r="AA62" s="153"/>
    </row>
    <row r="63" spans="1:28" ht="12" thickBot="1" x14ac:dyDescent="0.25">
      <c r="A63" s="196"/>
      <c r="B63" s="176" t="str">
        <f>IF(C63&gt;0,VLOOKUP(C63,Užduotys!B$39:D$50,3),"")</f>
        <v/>
      </c>
      <c r="C63" s="177"/>
      <c r="D63" s="178" t="str">
        <f>IF(C63&gt;0,VLOOKUP(C63,Užduotys!B$39:D$50,2),"")</f>
        <v/>
      </c>
      <c r="E63" s="177"/>
      <c r="F63" s="177"/>
      <c r="G63" s="182"/>
      <c r="H63" s="148"/>
      <c r="I63" s="149"/>
      <c r="J63" s="152"/>
      <c r="K63" s="149"/>
      <c r="L63" s="152"/>
      <c r="M63" s="152"/>
      <c r="N63" s="152"/>
      <c r="O63" s="152"/>
      <c r="P63" s="152"/>
      <c r="Q63" s="152"/>
      <c r="R63" s="152"/>
      <c r="S63" s="152"/>
      <c r="T63" s="152"/>
      <c r="U63" s="152"/>
      <c r="V63" s="152"/>
      <c r="W63" s="152"/>
      <c r="X63" s="152"/>
      <c r="Y63" s="152"/>
      <c r="Z63" s="152"/>
      <c r="AA63" s="153"/>
    </row>
    <row r="64" spans="1:28" ht="12" thickBot="1" x14ac:dyDescent="0.25">
      <c r="A64" s="234" t="s">
        <v>72</v>
      </c>
      <c r="B64" s="235"/>
      <c r="C64" s="235"/>
      <c r="D64" s="235"/>
      <c r="E64" s="235"/>
      <c r="F64" s="235"/>
      <c r="G64" s="236"/>
      <c r="H64" s="154">
        <f>SUM(H52:H63)</f>
        <v>0</v>
      </c>
      <c r="I64" s="155">
        <f t="shared" ref="I64:AA64" si="3">SUM(I52:I63)</f>
        <v>0</v>
      </c>
      <c r="J64" s="156">
        <f t="shared" si="3"/>
        <v>0</v>
      </c>
      <c r="K64" s="156">
        <f t="shared" si="3"/>
        <v>0</v>
      </c>
      <c r="L64" s="157">
        <f t="shared" si="3"/>
        <v>0</v>
      </c>
      <c r="M64" s="155">
        <f t="shared" si="3"/>
        <v>0</v>
      </c>
      <c r="N64" s="157">
        <f t="shared" si="3"/>
        <v>0</v>
      </c>
      <c r="O64" s="157">
        <f t="shared" si="3"/>
        <v>0</v>
      </c>
      <c r="P64" s="155">
        <f t="shared" si="3"/>
        <v>0</v>
      </c>
      <c r="Q64" s="156">
        <f t="shared" si="3"/>
        <v>0</v>
      </c>
      <c r="R64" s="156">
        <f t="shared" si="3"/>
        <v>0</v>
      </c>
      <c r="S64" s="156">
        <f t="shared" si="3"/>
        <v>0</v>
      </c>
      <c r="T64" s="157">
        <f t="shared" si="3"/>
        <v>0</v>
      </c>
      <c r="U64" s="155">
        <f t="shared" si="3"/>
        <v>0</v>
      </c>
      <c r="V64" s="157">
        <f t="shared" si="3"/>
        <v>0</v>
      </c>
      <c r="W64" s="155">
        <f t="shared" si="3"/>
        <v>0</v>
      </c>
      <c r="X64" s="156">
        <f t="shared" si="3"/>
        <v>0</v>
      </c>
      <c r="Y64" s="156">
        <f t="shared" si="3"/>
        <v>0</v>
      </c>
      <c r="Z64" s="156">
        <f t="shared" si="3"/>
        <v>0</v>
      </c>
      <c r="AA64" s="158">
        <f t="shared" si="3"/>
        <v>0</v>
      </c>
    </row>
    <row r="65" spans="1:27" ht="12" thickBot="1" x14ac:dyDescent="0.25">
      <c r="A65" s="143"/>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row>
    <row r="66" spans="1:27" x14ac:dyDescent="0.2">
      <c r="A66" s="237" t="s">
        <v>67</v>
      </c>
      <c r="B66" s="239" t="s">
        <v>58</v>
      </c>
      <c r="C66" s="239" t="s">
        <v>56</v>
      </c>
      <c r="D66" s="239" t="s">
        <v>57</v>
      </c>
      <c r="E66" s="239" t="s">
        <v>68</v>
      </c>
      <c r="F66" s="239" t="s">
        <v>69</v>
      </c>
      <c r="G66" s="229" t="s">
        <v>70</v>
      </c>
      <c r="H66" s="231" t="s">
        <v>73</v>
      </c>
      <c r="I66" s="232"/>
      <c r="J66" s="232"/>
      <c r="K66" s="232"/>
      <c r="L66" s="232"/>
      <c r="M66" s="232"/>
      <c r="N66" s="232"/>
      <c r="O66" s="232"/>
      <c r="P66" s="232"/>
      <c r="Q66" s="232"/>
      <c r="R66" s="232"/>
      <c r="S66" s="232"/>
      <c r="T66" s="232"/>
      <c r="U66" s="232"/>
      <c r="V66" s="232"/>
      <c r="W66" s="232"/>
      <c r="X66" s="232"/>
      <c r="Y66" s="232"/>
      <c r="Z66" s="232"/>
      <c r="AA66" s="233"/>
    </row>
    <row r="67" spans="1:27" ht="100.2" customHeight="1" thickBot="1" x14ac:dyDescent="0.25">
      <c r="A67" s="238"/>
      <c r="B67" s="240"/>
      <c r="C67" s="240"/>
      <c r="D67" s="240" t="s">
        <v>57</v>
      </c>
      <c r="E67" s="240" t="s">
        <v>68</v>
      </c>
      <c r="F67" s="240" t="s">
        <v>69</v>
      </c>
      <c r="G67" s="230"/>
      <c r="H67" s="144">
        <f>'Darbuotojai ir paslaugos'!$C26</f>
        <v>0</v>
      </c>
      <c r="I67" s="144">
        <f>'Darbuotojai ir paslaugos'!$C27</f>
        <v>0</v>
      </c>
      <c r="J67" s="144">
        <f>'Darbuotojai ir paslaugos'!$C28</f>
        <v>0</v>
      </c>
      <c r="K67" s="144">
        <f>'Darbuotojai ir paslaugos'!$C29</f>
        <v>0</v>
      </c>
      <c r="L67" s="144">
        <f>'Darbuotojai ir paslaugos'!$C30</f>
        <v>0</v>
      </c>
      <c r="M67" s="144">
        <f>'Darbuotojai ir paslaugos'!$C31</f>
        <v>0</v>
      </c>
      <c r="N67" s="144">
        <f>'Darbuotojai ir paslaugos'!$C32</f>
        <v>0</v>
      </c>
      <c r="O67" s="144">
        <f>'Darbuotojai ir paslaugos'!$C33</f>
        <v>0</v>
      </c>
      <c r="P67" s="144">
        <f>'Darbuotojai ir paslaugos'!$C34</f>
        <v>0</v>
      </c>
      <c r="Q67" s="144">
        <f>'Darbuotojai ir paslaugos'!$C35</f>
        <v>0</v>
      </c>
      <c r="R67" s="144">
        <f>'Darbuotojai ir paslaugos'!$C36</f>
        <v>0</v>
      </c>
      <c r="S67" s="144">
        <f>'Darbuotojai ir paslaugos'!$C37</f>
        <v>0</v>
      </c>
      <c r="T67" s="144">
        <f>'Darbuotojai ir paslaugos'!$C38</f>
        <v>0</v>
      </c>
      <c r="U67" s="144">
        <f>'Darbuotojai ir paslaugos'!$C39</f>
        <v>0</v>
      </c>
      <c r="V67" s="144">
        <f>'Darbuotojai ir paslaugos'!$C40</f>
        <v>0</v>
      </c>
      <c r="W67" s="144">
        <f>'Darbuotojai ir paslaugos'!$C41</f>
        <v>0</v>
      </c>
      <c r="X67" s="144">
        <f>'Darbuotojai ir paslaugos'!$C42</f>
        <v>0</v>
      </c>
      <c r="Y67" s="144">
        <f>'Darbuotojai ir paslaugos'!$C43</f>
        <v>0</v>
      </c>
      <c r="Z67" s="144">
        <f>'Darbuotojai ir paslaugos'!$C44</f>
        <v>0</v>
      </c>
      <c r="AA67" s="145">
        <f>'Darbuotojai ir paslaugos'!$C45</f>
        <v>0</v>
      </c>
    </row>
    <row r="68" spans="1:27" x14ac:dyDescent="0.2">
      <c r="A68" s="195" t="str">
        <f>Užduotys!A51</f>
        <v>Eksperimentinė plėtra (partneris 1)</v>
      </c>
      <c r="B68" s="142" t="str">
        <f>IF(C68&gt;0,VLOOKUP(C68,Užduotys!B$51:D$62,3),"")</f>
        <v/>
      </c>
      <c r="C68" s="146"/>
      <c r="D68" s="147" t="str">
        <f>IF(C68&gt;0,VLOOKUP(C68,Užduotys!B$51:D$62,2),"")</f>
        <v/>
      </c>
      <c r="E68" s="146"/>
      <c r="F68" s="146"/>
      <c r="G68" s="180"/>
      <c r="H68" s="148"/>
      <c r="I68" s="148"/>
      <c r="J68" s="148"/>
      <c r="K68" s="148"/>
      <c r="L68" s="148"/>
      <c r="M68" s="148"/>
      <c r="N68" s="148"/>
      <c r="O68" s="148"/>
      <c r="P68" s="148"/>
      <c r="Q68" s="148"/>
      <c r="R68" s="148"/>
      <c r="S68" s="148"/>
      <c r="T68" s="148"/>
      <c r="U68" s="148"/>
      <c r="V68" s="148"/>
      <c r="W68" s="148"/>
      <c r="X68" s="148"/>
      <c r="Y68" s="148"/>
      <c r="Z68" s="148"/>
      <c r="AA68" s="150"/>
    </row>
    <row r="69" spans="1:27" x14ac:dyDescent="0.2">
      <c r="A69" s="195"/>
      <c r="B69" s="142" t="str">
        <f>IF(C69&gt;0,VLOOKUP(C69,Užduotys!B$51:D$62,3),"")</f>
        <v/>
      </c>
      <c r="C69" s="146"/>
      <c r="D69" s="147" t="str">
        <f>IF(C69&gt;0,VLOOKUP(C69,Užduotys!B$51:D$62,2),"")</f>
        <v/>
      </c>
      <c r="E69" s="151"/>
      <c r="F69" s="151"/>
      <c r="G69" s="181"/>
      <c r="H69" s="148"/>
      <c r="I69" s="149"/>
      <c r="J69" s="152"/>
      <c r="K69" s="149"/>
      <c r="L69" s="152"/>
      <c r="M69" s="152"/>
      <c r="N69" s="152"/>
      <c r="O69" s="152"/>
      <c r="P69" s="152"/>
      <c r="Q69" s="152"/>
      <c r="R69" s="152"/>
      <c r="S69" s="152"/>
      <c r="T69" s="152"/>
      <c r="U69" s="152"/>
      <c r="V69" s="152"/>
      <c r="W69" s="152"/>
      <c r="X69" s="152"/>
      <c r="Y69" s="152"/>
      <c r="Z69" s="152"/>
      <c r="AA69" s="153"/>
    </row>
    <row r="70" spans="1:27" x14ac:dyDescent="0.2">
      <c r="A70" s="195"/>
      <c r="B70" s="142" t="str">
        <f>IF(C70&gt;0,VLOOKUP(C70,Užduotys!B$51:D$62,3),"")</f>
        <v/>
      </c>
      <c r="C70" s="146"/>
      <c r="D70" s="147" t="str">
        <f>IF(C70&gt;0,VLOOKUP(C70,Užduotys!B$51:D$62,2),"")</f>
        <v/>
      </c>
      <c r="E70" s="151"/>
      <c r="F70" s="151"/>
      <c r="G70" s="181"/>
      <c r="H70" s="148"/>
      <c r="I70" s="149"/>
      <c r="J70" s="152"/>
      <c r="K70" s="149"/>
      <c r="L70" s="152"/>
      <c r="M70" s="152"/>
      <c r="N70" s="152"/>
      <c r="O70" s="152"/>
      <c r="P70" s="152"/>
      <c r="Q70" s="152"/>
      <c r="R70" s="152"/>
      <c r="S70" s="152"/>
      <c r="T70" s="152"/>
      <c r="U70" s="152"/>
      <c r="V70" s="152"/>
      <c r="W70" s="152"/>
      <c r="X70" s="152"/>
      <c r="Y70" s="152"/>
      <c r="Z70" s="152"/>
      <c r="AA70" s="153"/>
    </row>
    <row r="71" spans="1:27" x14ac:dyDescent="0.2">
      <c r="A71" s="195"/>
      <c r="B71" s="142" t="str">
        <f>IF(C71&gt;0,VLOOKUP(C71,Užduotys!B$51:D$62,3),"")</f>
        <v/>
      </c>
      <c r="C71" s="146"/>
      <c r="D71" s="147" t="str">
        <f>IF(C71&gt;0,VLOOKUP(C71,Užduotys!B$51:D$62,2),"")</f>
        <v/>
      </c>
      <c r="E71" s="151"/>
      <c r="F71" s="151"/>
      <c r="G71" s="181"/>
      <c r="H71" s="148"/>
      <c r="I71" s="149"/>
      <c r="J71" s="152"/>
      <c r="K71" s="149"/>
      <c r="L71" s="152"/>
      <c r="M71" s="152"/>
      <c r="N71" s="152"/>
      <c r="O71" s="152"/>
      <c r="P71" s="152"/>
      <c r="Q71" s="152"/>
      <c r="R71" s="152"/>
      <c r="S71" s="152"/>
      <c r="T71" s="152"/>
      <c r="U71" s="152"/>
      <c r="V71" s="152"/>
      <c r="W71" s="152"/>
      <c r="X71" s="152"/>
      <c r="Y71" s="152"/>
      <c r="Z71" s="152"/>
      <c r="AA71" s="153"/>
    </row>
    <row r="72" spans="1:27" x14ac:dyDescent="0.2">
      <c r="A72" s="195"/>
      <c r="B72" s="142" t="str">
        <f>IF(C72&gt;0,VLOOKUP(C72,Užduotys!B$51:D$62,3),"")</f>
        <v/>
      </c>
      <c r="C72" s="146"/>
      <c r="D72" s="147" t="str">
        <f>IF(C72&gt;0,VLOOKUP(C72,Užduotys!B$51:D$62,2),"")</f>
        <v/>
      </c>
      <c r="E72" s="151"/>
      <c r="F72" s="151"/>
      <c r="G72" s="181"/>
      <c r="H72" s="148"/>
      <c r="I72" s="149"/>
      <c r="J72" s="152"/>
      <c r="K72" s="149"/>
      <c r="L72" s="152"/>
      <c r="M72" s="152"/>
      <c r="N72" s="152"/>
      <c r="O72" s="152"/>
      <c r="P72" s="152"/>
      <c r="Q72" s="152"/>
      <c r="R72" s="152"/>
      <c r="S72" s="152"/>
      <c r="T72" s="152"/>
      <c r="U72" s="152"/>
      <c r="V72" s="152"/>
      <c r="W72" s="152"/>
      <c r="X72" s="152"/>
      <c r="Y72" s="152"/>
      <c r="Z72" s="152"/>
      <c r="AA72" s="153"/>
    </row>
    <row r="73" spans="1:27" x14ac:dyDescent="0.2">
      <c r="A73" s="195"/>
      <c r="B73" s="142" t="str">
        <f>IF(C73&gt;0,VLOOKUP(C73,Užduotys!B$51:D$62,3),"")</f>
        <v/>
      </c>
      <c r="C73" s="146"/>
      <c r="D73" s="147" t="str">
        <f>IF(C73&gt;0,VLOOKUP(C73,Užduotys!B$51:D$62,2),"")</f>
        <v/>
      </c>
      <c r="E73" s="151"/>
      <c r="F73" s="151"/>
      <c r="G73" s="181"/>
      <c r="H73" s="148"/>
      <c r="I73" s="149"/>
      <c r="J73" s="152"/>
      <c r="K73" s="149"/>
      <c r="L73" s="152"/>
      <c r="M73" s="152"/>
      <c r="N73" s="152"/>
      <c r="O73" s="152"/>
      <c r="P73" s="152"/>
      <c r="Q73" s="152"/>
      <c r="R73" s="152"/>
      <c r="S73" s="152"/>
      <c r="T73" s="152"/>
      <c r="U73" s="152"/>
      <c r="V73" s="152"/>
      <c r="W73" s="152"/>
      <c r="X73" s="152"/>
      <c r="Y73" s="152"/>
      <c r="Z73" s="152"/>
      <c r="AA73" s="153"/>
    </row>
    <row r="74" spans="1:27" x14ac:dyDescent="0.2">
      <c r="A74" s="195"/>
      <c r="B74" s="142" t="str">
        <f>IF(C74&gt;0,VLOOKUP(C74,Užduotys!B$51:D$62,3),"")</f>
        <v/>
      </c>
      <c r="C74" s="146"/>
      <c r="D74" s="147" t="str">
        <f>IF(C74&gt;0,VLOOKUP(C74,Užduotys!B$51:D$62,2),"")</f>
        <v/>
      </c>
      <c r="E74" s="151"/>
      <c r="F74" s="151"/>
      <c r="G74" s="181"/>
      <c r="H74" s="148"/>
      <c r="I74" s="149"/>
      <c r="J74" s="152"/>
      <c r="K74" s="149"/>
      <c r="L74" s="152"/>
      <c r="M74" s="152"/>
      <c r="N74" s="152"/>
      <c r="O74" s="152"/>
      <c r="P74" s="152"/>
      <c r="Q74" s="152"/>
      <c r="R74" s="152"/>
      <c r="S74" s="152"/>
      <c r="T74" s="152"/>
      <c r="U74" s="152"/>
      <c r="V74" s="152"/>
      <c r="W74" s="152"/>
      <c r="X74" s="152"/>
      <c r="Y74" s="152"/>
      <c r="Z74" s="152"/>
      <c r="AA74" s="153"/>
    </row>
    <row r="75" spans="1:27" x14ac:dyDescent="0.2">
      <c r="A75" s="195"/>
      <c r="B75" s="142" t="str">
        <f>IF(C75&gt;0,VLOOKUP(C75,Užduotys!B$51:D$62,3),"")</f>
        <v/>
      </c>
      <c r="C75" s="146"/>
      <c r="D75" s="147" t="str">
        <f>IF(C75&gt;0,VLOOKUP(C75,Užduotys!B$51:D$62,2),"")</f>
        <v/>
      </c>
      <c r="E75" s="151"/>
      <c r="F75" s="151"/>
      <c r="G75" s="181"/>
      <c r="H75" s="148"/>
      <c r="I75" s="149"/>
      <c r="J75" s="152"/>
      <c r="K75" s="149"/>
      <c r="L75" s="152"/>
      <c r="M75" s="152"/>
      <c r="N75" s="152"/>
      <c r="O75" s="152"/>
      <c r="P75" s="152"/>
      <c r="Q75" s="152"/>
      <c r="R75" s="152"/>
      <c r="S75" s="152"/>
      <c r="T75" s="152"/>
      <c r="U75" s="152"/>
      <c r="V75" s="152"/>
      <c r="W75" s="152"/>
      <c r="X75" s="152"/>
      <c r="Y75" s="152"/>
      <c r="Z75" s="152"/>
      <c r="AA75" s="153"/>
    </row>
    <row r="76" spans="1:27" x14ac:dyDescent="0.2">
      <c r="A76" s="195"/>
      <c r="B76" s="142" t="str">
        <f>IF(C76&gt;0,VLOOKUP(C76,Užduotys!B$51:D$62,3),"")</f>
        <v/>
      </c>
      <c r="C76" s="146"/>
      <c r="D76" s="147" t="str">
        <f>IF(C76&gt;0,VLOOKUP(C76,Užduotys!B$51:D$62,2),"")</f>
        <v/>
      </c>
      <c r="E76" s="151"/>
      <c r="F76" s="151"/>
      <c r="G76" s="181"/>
      <c r="H76" s="148"/>
      <c r="I76" s="149"/>
      <c r="J76" s="152"/>
      <c r="K76" s="149"/>
      <c r="L76" s="152"/>
      <c r="M76" s="152"/>
      <c r="N76" s="152"/>
      <c r="O76" s="152"/>
      <c r="P76" s="152"/>
      <c r="Q76" s="152"/>
      <c r="R76" s="152"/>
      <c r="S76" s="152"/>
      <c r="T76" s="152"/>
      <c r="U76" s="152"/>
      <c r="V76" s="152"/>
      <c r="W76" s="152"/>
      <c r="X76" s="152"/>
      <c r="Y76" s="152"/>
      <c r="Z76" s="152"/>
      <c r="AA76" s="153"/>
    </row>
    <row r="77" spans="1:27" x14ac:dyDescent="0.2">
      <c r="A77" s="195"/>
      <c r="B77" s="142" t="str">
        <f>IF(C77&gt;0,VLOOKUP(C77,Užduotys!B$51:D$62,3),"")</f>
        <v/>
      </c>
      <c r="C77" s="146"/>
      <c r="D77" s="147" t="str">
        <f>IF(C77&gt;0,VLOOKUP(C77,Užduotys!B$51:D$62,2),"")</f>
        <v/>
      </c>
      <c r="E77" s="151"/>
      <c r="F77" s="151"/>
      <c r="G77" s="181"/>
      <c r="H77" s="148"/>
      <c r="I77" s="149"/>
      <c r="J77" s="152"/>
      <c r="K77" s="149"/>
      <c r="L77" s="152"/>
      <c r="M77" s="152"/>
      <c r="N77" s="152"/>
      <c r="O77" s="152"/>
      <c r="P77" s="152"/>
      <c r="Q77" s="152"/>
      <c r="R77" s="152"/>
      <c r="S77" s="152"/>
      <c r="T77" s="152"/>
      <c r="U77" s="152"/>
      <c r="V77" s="152"/>
      <c r="W77" s="152"/>
      <c r="X77" s="152"/>
      <c r="Y77" s="152"/>
      <c r="Z77" s="152"/>
      <c r="AA77" s="153"/>
    </row>
    <row r="78" spans="1:27" x14ac:dyDescent="0.2">
      <c r="A78" s="195"/>
      <c r="B78" s="142" t="str">
        <f>IF(C78&gt;0,VLOOKUP(C78,Užduotys!B$51:D$62,3),"")</f>
        <v/>
      </c>
      <c r="C78" s="146"/>
      <c r="D78" s="147" t="str">
        <f>IF(C78&gt;0,VLOOKUP(C78,Užduotys!B$51:D$62,2),"")</f>
        <v/>
      </c>
      <c r="E78" s="151"/>
      <c r="F78" s="151"/>
      <c r="G78" s="181"/>
      <c r="H78" s="148"/>
      <c r="I78" s="149"/>
      <c r="J78" s="152"/>
      <c r="K78" s="149"/>
      <c r="L78" s="152"/>
      <c r="M78" s="152"/>
      <c r="N78" s="152"/>
      <c r="O78" s="152"/>
      <c r="P78" s="152"/>
      <c r="Q78" s="152"/>
      <c r="R78" s="152"/>
      <c r="S78" s="152"/>
      <c r="T78" s="152"/>
      <c r="U78" s="152"/>
      <c r="V78" s="152"/>
      <c r="W78" s="152"/>
      <c r="X78" s="152"/>
      <c r="Y78" s="152"/>
      <c r="Z78" s="152"/>
      <c r="AA78" s="153"/>
    </row>
    <row r="79" spans="1:27" ht="12" thickBot="1" x14ac:dyDescent="0.25">
      <c r="A79" s="196"/>
      <c r="B79" s="176" t="str">
        <f>IF(C79&gt;0,VLOOKUP(C79,Užduotys!B$51:D$62,3),"")</f>
        <v/>
      </c>
      <c r="C79" s="177"/>
      <c r="D79" s="178" t="str">
        <f>IF(C79&gt;0,VLOOKUP(C79,Užduotys!B$51:D$62,2),"")</f>
        <v/>
      </c>
      <c r="E79" s="177"/>
      <c r="F79" s="177"/>
      <c r="G79" s="182"/>
      <c r="H79" s="148"/>
      <c r="I79" s="149"/>
      <c r="J79" s="152"/>
      <c r="K79" s="149"/>
      <c r="L79" s="152"/>
      <c r="M79" s="152"/>
      <c r="N79" s="152"/>
      <c r="O79" s="152"/>
      <c r="P79" s="152"/>
      <c r="Q79" s="152"/>
      <c r="R79" s="152"/>
      <c r="S79" s="152"/>
      <c r="T79" s="152"/>
      <c r="U79" s="152"/>
      <c r="V79" s="152"/>
      <c r="W79" s="152"/>
      <c r="X79" s="152"/>
      <c r="Y79" s="152"/>
      <c r="Z79" s="152"/>
      <c r="AA79" s="153"/>
    </row>
    <row r="80" spans="1:27" ht="12" thickBot="1" x14ac:dyDescent="0.25">
      <c r="A80" s="234" t="s">
        <v>72</v>
      </c>
      <c r="B80" s="235"/>
      <c r="C80" s="235"/>
      <c r="D80" s="235"/>
      <c r="E80" s="235"/>
      <c r="F80" s="235"/>
      <c r="G80" s="236"/>
      <c r="H80" s="154">
        <f>SUM(H68:H79)</f>
        <v>0</v>
      </c>
      <c r="I80" s="155">
        <f t="shared" ref="I80:AA80" si="4">SUM(I68:I79)</f>
        <v>0</v>
      </c>
      <c r="J80" s="156">
        <f t="shared" si="4"/>
        <v>0</v>
      </c>
      <c r="K80" s="156">
        <f t="shared" si="4"/>
        <v>0</v>
      </c>
      <c r="L80" s="157">
        <f t="shared" si="4"/>
        <v>0</v>
      </c>
      <c r="M80" s="155">
        <f t="shared" si="4"/>
        <v>0</v>
      </c>
      <c r="N80" s="157">
        <f t="shared" si="4"/>
        <v>0</v>
      </c>
      <c r="O80" s="157">
        <f t="shared" si="4"/>
        <v>0</v>
      </c>
      <c r="P80" s="155">
        <f t="shared" si="4"/>
        <v>0</v>
      </c>
      <c r="Q80" s="156">
        <f t="shared" si="4"/>
        <v>0</v>
      </c>
      <c r="R80" s="156">
        <f t="shared" si="4"/>
        <v>0</v>
      </c>
      <c r="S80" s="156">
        <f t="shared" si="4"/>
        <v>0</v>
      </c>
      <c r="T80" s="157">
        <f t="shared" si="4"/>
        <v>0</v>
      </c>
      <c r="U80" s="155">
        <f t="shared" si="4"/>
        <v>0</v>
      </c>
      <c r="V80" s="157">
        <f t="shared" si="4"/>
        <v>0</v>
      </c>
      <c r="W80" s="155">
        <f t="shared" si="4"/>
        <v>0</v>
      </c>
      <c r="X80" s="156">
        <f t="shared" si="4"/>
        <v>0</v>
      </c>
      <c r="Y80" s="156">
        <f t="shared" si="4"/>
        <v>0</v>
      </c>
      <c r="Z80" s="156">
        <f t="shared" si="4"/>
        <v>0</v>
      </c>
      <c r="AA80" s="158">
        <f t="shared" si="4"/>
        <v>0</v>
      </c>
    </row>
    <row r="81" spans="1:27" ht="12" thickBot="1" x14ac:dyDescent="0.25">
      <c r="A81" s="143"/>
      <c r="B81" s="143"/>
      <c r="C81" s="143"/>
      <c r="D81" s="143"/>
      <c r="E81" s="143"/>
      <c r="F81" s="143"/>
      <c r="G81" s="143"/>
      <c r="H81" s="143"/>
      <c r="I81" s="143"/>
      <c r="J81" s="143"/>
      <c r="K81" s="143"/>
      <c r="L81" s="143"/>
      <c r="M81" s="143"/>
      <c r="N81" s="143"/>
      <c r="O81" s="143"/>
      <c r="P81" s="143"/>
      <c r="Q81" s="143"/>
      <c r="R81" s="143"/>
      <c r="S81" s="143"/>
      <c r="T81" s="143"/>
      <c r="U81" s="143"/>
      <c r="V81" s="143"/>
      <c r="W81" s="143"/>
      <c r="X81" s="143"/>
      <c r="Y81" s="143"/>
      <c r="Z81" s="143"/>
      <c r="AA81" s="143"/>
    </row>
    <row r="82" spans="1:27" x14ac:dyDescent="0.2">
      <c r="A82" s="237" t="s">
        <v>67</v>
      </c>
      <c r="B82" s="239" t="s">
        <v>58</v>
      </c>
      <c r="C82" s="239" t="s">
        <v>56</v>
      </c>
      <c r="D82" s="239" t="s">
        <v>57</v>
      </c>
      <c r="E82" s="239" t="s">
        <v>68</v>
      </c>
      <c r="F82" s="239" t="s">
        <v>69</v>
      </c>
      <c r="G82" s="229" t="s">
        <v>70</v>
      </c>
      <c r="H82" s="231" t="s">
        <v>74</v>
      </c>
      <c r="I82" s="232"/>
      <c r="J82" s="232"/>
      <c r="K82" s="232"/>
      <c r="L82" s="232"/>
      <c r="M82" s="232"/>
      <c r="N82" s="232"/>
      <c r="O82" s="232"/>
      <c r="P82" s="232"/>
      <c r="Q82" s="232"/>
      <c r="R82" s="232"/>
      <c r="S82" s="232"/>
      <c r="T82" s="232"/>
      <c r="U82" s="232"/>
      <c r="V82" s="232"/>
      <c r="W82" s="232"/>
      <c r="X82" s="232"/>
      <c r="Y82" s="232"/>
      <c r="Z82" s="232"/>
      <c r="AA82" s="233"/>
    </row>
    <row r="83" spans="1:27" ht="100.2" customHeight="1" thickBot="1" x14ac:dyDescent="0.25">
      <c r="A83" s="238"/>
      <c r="B83" s="240"/>
      <c r="C83" s="240"/>
      <c r="D83" s="240" t="s">
        <v>57</v>
      </c>
      <c r="E83" s="240" t="s">
        <v>68</v>
      </c>
      <c r="F83" s="240" t="s">
        <v>69</v>
      </c>
      <c r="G83" s="230"/>
      <c r="H83" s="144">
        <f>'Darbuotojai ir paslaugos'!$C$46</f>
        <v>0</v>
      </c>
      <c r="I83" s="163">
        <f>'Darbuotojai ir paslaugos'!$C$47</f>
        <v>0</v>
      </c>
      <c r="J83" s="163">
        <f>'Darbuotojai ir paslaugos'!$C$48</f>
        <v>0</v>
      </c>
      <c r="K83" s="163">
        <f>'Darbuotojai ir paslaugos'!$C$49</f>
        <v>0</v>
      </c>
      <c r="L83" s="163">
        <f>'Darbuotojai ir paslaugos'!$C$50</f>
        <v>0</v>
      </c>
      <c r="M83" s="163">
        <f>'Darbuotojai ir paslaugos'!$C$51</f>
        <v>0</v>
      </c>
      <c r="N83" s="163">
        <f>'Darbuotojai ir paslaugos'!$C$52</f>
        <v>0</v>
      </c>
      <c r="O83" s="163">
        <f>'Darbuotojai ir paslaugos'!$C$53</f>
        <v>0</v>
      </c>
      <c r="P83" s="163">
        <f>'Darbuotojai ir paslaugos'!$C$54</f>
        <v>0</v>
      </c>
      <c r="Q83" s="163">
        <f>'Darbuotojai ir paslaugos'!$C$55</f>
        <v>0</v>
      </c>
      <c r="R83" s="163">
        <f>'Darbuotojai ir paslaugos'!$C$56</f>
        <v>0</v>
      </c>
      <c r="S83" s="163">
        <f>'Darbuotojai ir paslaugos'!$C$57</f>
        <v>0</v>
      </c>
      <c r="T83" s="163">
        <f>'Darbuotojai ir paslaugos'!$C$58</f>
        <v>0</v>
      </c>
      <c r="U83" s="163">
        <f>'Darbuotojai ir paslaugos'!$C$59</f>
        <v>0</v>
      </c>
      <c r="V83" s="163">
        <f>'Darbuotojai ir paslaugos'!$C$60</f>
        <v>0</v>
      </c>
      <c r="W83" s="163">
        <f>'Darbuotojai ir paslaugos'!$C$61</f>
        <v>0</v>
      </c>
      <c r="X83" s="163">
        <f>'Darbuotojai ir paslaugos'!$C$62</f>
        <v>0</v>
      </c>
      <c r="Y83" s="163">
        <f>'Darbuotojai ir paslaugos'!$C$63</f>
        <v>0</v>
      </c>
      <c r="Z83" s="163">
        <f>'Darbuotojai ir paslaugos'!$C$64</f>
        <v>0</v>
      </c>
      <c r="AA83" s="164">
        <f>'Darbuotojai ir paslaugos'!$C$65</f>
        <v>0</v>
      </c>
    </row>
    <row r="84" spans="1:27" x14ac:dyDescent="0.2">
      <c r="A84" s="195" t="str">
        <f>Užduotys!A63</f>
        <v>Eksperimentinė plėtra (partneris 2)</v>
      </c>
      <c r="B84" s="142" t="str">
        <f>IF(C84&gt;0,VLOOKUP(C84,Užduotys!B$63:D$74,3),"")</f>
        <v/>
      </c>
      <c r="C84" s="146"/>
      <c r="D84" s="147" t="str">
        <f>IF(C84&gt;0,VLOOKUP(C84,Užduotys!B$63:D$74,2),"")</f>
        <v/>
      </c>
      <c r="E84" s="146"/>
      <c r="F84" s="146"/>
      <c r="G84" s="181"/>
      <c r="H84" s="148"/>
      <c r="I84" s="149"/>
      <c r="J84" s="149"/>
      <c r="K84" s="149"/>
      <c r="L84" s="149"/>
      <c r="M84" s="149"/>
      <c r="N84" s="149"/>
      <c r="O84" s="149"/>
      <c r="P84" s="149"/>
      <c r="Q84" s="149"/>
      <c r="R84" s="149"/>
      <c r="S84" s="149"/>
      <c r="T84" s="149"/>
      <c r="U84" s="149"/>
      <c r="V84" s="149"/>
      <c r="W84" s="149"/>
      <c r="X84" s="149"/>
      <c r="Y84" s="149"/>
      <c r="Z84" s="149"/>
      <c r="AA84" s="150"/>
    </row>
    <row r="85" spans="1:27" x14ac:dyDescent="0.2">
      <c r="A85" s="195"/>
      <c r="B85" s="142" t="str">
        <f>IF(C85&gt;0,VLOOKUP(C85,Užduotys!B$63:D$74,3),"")</f>
        <v/>
      </c>
      <c r="C85" s="146"/>
      <c r="D85" s="147" t="str">
        <f>IF(C85&gt;0,VLOOKUP(C85,Užduotys!B$63:D$74,2),"")</f>
        <v/>
      </c>
      <c r="E85" s="151"/>
      <c r="F85" s="151"/>
      <c r="G85" s="181"/>
      <c r="H85" s="148"/>
      <c r="I85" s="149"/>
      <c r="J85" s="152"/>
      <c r="K85" s="149"/>
      <c r="L85" s="152"/>
      <c r="M85" s="152"/>
      <c r="N85" s="152"/>
      <c r="O85" s="152"/>
      <c r="P85" s="152"/>
      <c r="Q85" s="152"/>
      <c r="R85" s="152"/>
      <c r="S85" s="152"/>
      <c r="T85" s="152"/>
      <c r="U85" s="152"/>
      <c r="V85" s="152"/>
      <c r="W85" s="152"/>
      <c r="X85" s="152"/>
      <c r="Y85" s="152"/>
      <c r="Z85" s="152"/>
      <c r="AA85" s="153"/>
    </row>
    <row r="86" spans="1:27" x14ac:dyDescent="0.2">
      <c r="A86" s="195"/>
      <c r="B86" s="142" t="str">
        <f>IF(C86&gt;0,VLOOKUP(C86,Užduotys!B$63:D$74,3),"")</f>
        <v/>
      </c>
      <c r="C86" s="146"/>
      <c r="D86" s="147" t="str">
        <f>IF(C86&gt;0,VLOOKUP(C86,Užduotys!B$63:D$74,2),"")</f>
        <v/>
      </c>
      <c r="E86" s="151"/>
      <c r="F86" s="151"/>
      <c r="G86" s="181"/>
      <c r="H86" s="148"/>
      <c r="I86" s="149"/>
      <c r="J86" s="152"/>
      <c r="K86" s="149"/>
      <c r="L86" s="152"/>
      <c r="M86" s="152"/>
      <c r="N86" s="152"/>
      <c r="O86" s="152"/>
      <c r="P86" s="152"/>
      <c r="Q86" s="152"/>
      <c r="R86" s="152"/>
      <c r="S86" s="152"/>
      <c r="T86" s="152"/>
      <c r="U86" s="152"/>
      <c r="V86" s="152"/>
      <c r="W86" s="152"/>
      <c r="X86" s="152"/>
      <c r="Y86" s="152"/>
      <c r="Z86" s="152"/>
      <c r="AA86" s="153"/>
    </row>
    <row r="87" spans="1:27" x14ac:dyDescent="0.2">
      <c r="A87" s="195"/>
      <c r="B87" s="142" t="str">
        <f>IF(C87&gt;0,VLOOKUP(C87,Užduotys!B$63:D$74,3),"")</f>
        <v/>
      </c>
      <c r="C87" s="146"/>
      <c r="D87" s="147" t="str">
        <f>IF(C87&gt;0,VLOOKUP(C87,Užduotys!B$63:D$74,2),"")</f>
        <v/>
      </c>
      <c r="E87" s="151"/>
      <c r="F87" s="151"/>
      <c r="G87" s="181"/>
      <c r="H87" s="148"/>
      <c r="I87" s="149"/>
      <c r="J87" s="152"/>
      <c r="K87" s="149"/>
      <c r="L87" s="152"/>
      <c r="M87" s="152"/>
      <c r="N87" s="152"/>
      <c r="O87" s="152"/>
      <c r="P87" s="152"/>
      <c r="Q87" s="152"/>
      <c r="R87" s="152"/>
      <c r="S87" s="152"/>
      <c r="T87" s="152"/>
      <c r="U87" s="152"/>
      <c r="V87" s="152"/>
      <c r="W87" s="152"/>
      <c r="X87" s="152"/>
      <c r="Y87" s="152"/>
      <c r="Z87" s="152"/>
      <c r="AA87" s="153"/>
    </row>
    <row r="88" spans="1:27" x14ac:dyDescent="0.2">
      <c r="A88" s="195"/>
      <c r="B88" s="142" t="str">
        <f>IF(C88&gt;0,VLOOKUP(C88,Užduotys!B$63:D$74,3),"")</f>
        <v/>
      </c>
      <c r="C88" s="146"/>
      <c r="D88" s="147" t="str">
        <f>IF(C88&gt;0,VLOOKUP(C88,Užduotys!B$63:D$74,2),"")</f>
        <v/>
      </c>
      <c r="E88" s="151"/>
      <c r="F88" s="151"/>
      <c r="G88" s="181"/>
      <c r="H88" s="148"/>
      <c r="I88" s="149"/>
      <c r="J88" s="152"/>
      <c r="K88" s="149"/>
      <c r="L88" s="152"/>
      <c r="M88" s="152"/>
      <c r="N88" s="152"/>
      <c r="O88" s="152"/>
      <c r="P88" s="152"/>
      <c r="Q88" s="152"/>
      <c r="R88" s="152"/>
      <c r="S88" s="152"/>
      <c r="T88" s="152"/>
      <c r="U88" s="152"/>
      <c r="V88" s="152"/>
      <c r="W88" s="152"/>
      <c r="X88" s="152"/>
      <c r="Y88" s="152"/>
      <c r="Z88" s="152"/>
      <c r="AA88" s="153"/>
    </row>
    <row r="89" spans="1:27" x14ac:dyDescent="0.2">
      <c r="A89" s="195"/>
      <c r="B89" s="142" t="str">
        <f>IF(C89&gt;0,VLOOKUP(C89,Užduotys!B$63:D$74,3),"")</f>
        <v/>
      </c>
      <c r="C89" s="146"/>
      <c r="D89" s="147" t="str">
        <f>IF(C89&gt;0,VLOOKUP(C89,Užduotys!B$63:D$74,2),"")</f>
        <v/>
      </c>
      <c r="E89" s="151"/>
      <c r="F89" s="151"/>
      <c r="G89" s="181"/>
      <c r="H89" s="148"/>
      <c r="I89" s="149"/>
      <c r="J89" s="152"/>
      <c r="K89" s="149"/>
      <c r="L89" s="152"/>
      <c r="M89" s="152"/>
      <c r="N89" s="152"/>
      <c r="O89" s="152"/>
      <c r="P89" s="152"/>
      <c r="Q89" s="152"/>
      <c r="R89" s="152"/>
      <c r="S89" s="152"/>
      <c r="T89" s="152"/>
      <c r="U89" s="152"/>
      <c r="V89" s="152"/>
      <c r="W89" s="152"/>
      <c r="X89" s="152"/>
      <c r="Y89" s="152"/>
      <c r="Z89" s="152"/>
      <c r="AA89" s="153"/>
    </row>
    <row r="90" spans="1:27" x14ac:dyDescent="0.2">
      <c r="A90" s="195"/>
      <c r="B90" s="142" t="str">
        <f>IF(C90&gt;0,VLOOKUP(C90,Užduotys!B$63:D$74,3),"")</f>
        <v/>
      </c>
      <c r="C90" s="146"/>
      <c r="D90" s="147" t="str">
        <f>IF(C90&gt;0,VLOOKUP(C90,Užduotys!B$63:D$74,2),"")</f>
        <v/>
      </c>
      <c r="E90" s="151"/>
      <c r="F90" s="151"/>
      <c r="G90" s="181"/>
      <c r="H90" s="148"/>
      <c r="I90" s="149"/>
      <c r="J90" s="152"/>
      <c r="K90" s="149"/>
      <c r="L90" s="152"/>
      <c r="M90" s="152"/>
      <c r="N90" s="152"/>
      <c r="O90" s="152"/>
      <c r="P90" s="152"/>
      <c r="Q90" s="152"/>
      <c r="R90" s="152"/>
      <c r="S90" s="152"/>
      <c r="T90" s="152"/>
      <c r="U90" s="152"/>
      <c r="V90" s="152"/>
      <c r="W90" s="152"/>
      <c r="X90" s="152"/>
      <c r="Y90" s="152"/>
      <c r="Z90" s="152"/>
      <c r="AA90" s="153"/>
    </row>
    <row r="91" spans="1:27" x14ac:dyDescent="0.2">
      <c r="A91" s="195"/>
      <c r="B91" s="142" t="str">
        <f>IF(C91&gt;0,VLOOKUP(C91,Užduotys!B$63:D$74,3),"")</f>
        <v/>
      </c>
      <c r="C91" s="146"/>
      <c r="D91" s="147" t="str">
        <f>IF(C91&gt;0,VLOOKUP(C91,Užduotys!B$63:D$74,2),"")</f>
        <v/>
      </c>
      <c r="E91" s="151"/>
      <c r="F91" s="151"/>
      <c r="G91" s="181"/>
      <c r="H91" s="148"/>
      <c r="I91" s="149"/>
      <c r="J91" s="152"/>
      <c r="K91" s="149"/>
      <c r="L91" s="152"/>
      <c r="M91" s="152"/>
      <c r="N91" s="152"/>
      <c r="O91" s="152"/>
      <c r="P91" s="152"/>
      <c r="Q91" s="152"/>
      <c r="R91" s="152"/>
      <c r="S91" s="152"/>
      <c r="T91" s="152"/>
      <c r="U91" s="152"/>
      <c r="V91" s="152"/>
      <c r="W91" s="152"/>
      <c r="X91" s="152"/>
      <c r="Y91" s="152"/>
      <c r="Z91" s="152"/>
      <c r="AA91" s="153"/>
    </row>
    <row r="92" spans="1:27" x14ac:dyDescent="0.2">
      <c r="A92" s="195"/>
      <c r="B92" s="142" t="str">
        <f>IF(C92&gt;0,VLOOKUP(C92,Užduotys!B$63:D$74,3),"")</f>
        <v/>
      </c>
      <c r="C92" s="146"/>
      <c r="D92" s="147" t="str">
        <f>IF(C92&gt;0,VLOOKUP(C92,Užduotys!B$63:D$74,2),"")</f>
        <v/>
      </c>
      <c r="E92" s="151"/>
      <c r="F92" s="151"/>
      <c r="G92" s="181"/>
      <c r="H92" s="148"/>
      <c r="I92" s="149"/>
      <c r="J92" s="152"/>
      <c r="K92" s="149"/>
      <c r="L92" s="152"/>
      <c r="M92" s="152"/>
      <c r="N92" s="152"/>
      <c r="O92" s="152"/>
      <c r="P92" s="152"/>
      <c r="Q92" s="152"/>
      <c r="R92" s="152"/>
      <c r="S92" s="152"/>
      <c r="T92" s="152"/>
      <c r="U92" s="152"/>
      <c r="V92" s="152"/>
      <c r="W92" s="152"/>
      <c r="X92" s="152"/>
      <c r="Y92" s="152"/>
      <c r="Z92" s="152"/>
      <c r="AA92" s="153"/>
    </row>
    <row r="93" spans="1:27" x14ac:dyDescent="0.2">
      <c r="A93" s="195"/>
      <c r="B93" s="142" t="str">
        <f>IF(C93&gt;0,VLOOKUP(C93,Užduotys!B$63:D$74,3),"")</f>
        <v/>
      </c>
      <c r="C93" s="146"/>
      <c r="D93" s="147" t="str">
        <f>IF(C93&gt;0,VLOOKUP(C93,Užduotys!B$63:D$74,2),"")</f>
        <v/>
      </c>
      <c r="E93" s="151"/>
      <c r="F93" s="151"/>
      <c r="G93" s="181"/>
      <c r="H93" s="148"/>
      <c r="I93" s="149"/>
      <c r="J93" s="152"/>
      <c r="K93" s="149"/>
      <c r="L93" s="152"/>
      <c r="M93" s="152"/>
      <c r="N93" s="152"/>
      <c r="O93" s="152"/>
      <c r="P93" s="152"/>
      <c r="Q93" s="152"/>
      <c r="R93" s="152"/>
      <c r="S93" s="152"/>
      <c r="T93" s="152"/>
      <c r="U93" s="152"/>
      <c r="V93" s="152"/>
      <c r="W93" s="152"/>
      <c r="X93" s="152"/>
      <c r="Y93" s="152"/>
      <c r="Z93" s="152"/>
      <c r="AA93" s="153"/>
    </row>
    <row r="94" spans="1:27" x14ac:dyDescent="0.2">
      <c r="A94" s="195"/>
      <c r="B94" s="142" t="str">
        <f>IF(C94&gt;0,VLOOKUP(C94,Užduotys!B$63:D$74,3),"")</f>
        <v/>
      </c>
      <c r="C94" s="146"/>
      <c r="D94" s="147" t="str">
        <f>IF(C94&gt;0,VLOOKUP(C94,Užduotys!B$63:D$74,2),"")</f>
        <v/>
      </c>
      <c r="E94" s="151"/>
      <c r="F94" s="151"/>
      <c r="G94" s="181"/>
      <c r="H94" s="148"/>
      <c r="I94" s="149"/>
      <c r="J94" s="152"/>
      <c r="K94" s="149"/>
      <c r="L94" s="152"/>
      <c r="M94" s="152"/>
      <c r="N94" s="152"/>
      <c r="O94" s="152"/>
      <c r="P94" s="152"/>
      <c r="Q94" s="152"/>
      <c r="R94" s="152"/>
      <c r="S94" s="152"/>
      <c r="T94" s="152"/>
      <c r="U94" s="152"/>
      <c r="V94" s="152"/>
      <c r="W94" s="152"/>
      <c r="X94" s="152"/>
      <c r="Y94" s="152"/>
      <c r="Z94" s="152"/>
      <c r="AA94" s="153"/>
    </row>
    <row r="95" spans="1:27" ht="12" thickBot="1" x14ac:dyDescent="0.25">
      <c r="A95" s="196"/>
      <c r="B95" s="176" t="str">
        <f>IF(C95&gt;0,VLOOKUP(C95,Užduotys!B$63:D$74,3),"")</f>
        <v/>
      </c>
      <c r="C95" s="177"/>
      <c r="D95" s="178" t="str">
        <f>IF(C95&gt;0,VLOOKUP(C95,Užduotys!B$63:D$74,2),"")</f>
        <v/>
      </c>
      <c r="E95" s="177"/>
      <c r="F95" s="177"/>
      <c r="G95" s="182"/>
      <c r="H95" s="183"/>
      <c r="I95" s="184"/>
      <c r="J95" s="184"/>
      <c r="K95" s="184"/>
      <c r="L95" s="184"/>
      <c r="M95" s="184"/>
      <c r="N95" s="184"/>
      <c r="O95" s="184"/>
      <c r="P95" s="184"/>
      <c r="Q95" s="184"/>
      <c r="R95" s="184"/>
      <c r="S95" s="184"/>
      <c r="T95" s="184"/>
      <c r="U95" s="184"/>
      <c r="V95" s="184"/>
      <c r="W95" s="184"/>
      <c r="X95" s="184"/>
      <c r="Y95" s="184"/>
      <c r="Z95" s="184"/>
      <c r="AA95" s="185"/>
    </row>
    <row r="96" spans="1:27" ht="12" thickBot="1" x14ac:dyDescent="0.25">
      <c r="A96" s="234" t="s">
        <v>72</v>
      </c>
      <c r="B96" s="235"/>
      <c r="C96" s="235"/>
      <c r="D96" s="235"/>
      <c r="E96" s="235"/>
      <c r="F96" s="235"/>
      <c r="G96" s="236"/>
      <c r="H96" s="171">
        <f>SUM(H84:H95)</f>
        <v>0</v>
      </c>
      <c r="I96" s="172">
        <f t="shared" ref="I96:AA96" si="5">SUM(I84:I95)</f>
        <v>0</v>
      </c>
      <c r="J96" s="173">
        <f t="shared" si="5"/>
        <v>0</v>
      </c>
      <c r="K96" s="173">
        <f t="shared" si="5"/>
        <v>0</v>
      </c>
      <c r="L96" s="174">
        <f t="shared" si="5"/>
        <v>0</v>
      </c>
      <c r="M96" s="172">
        <f t="shared" si="5"/>
        <v>0</v>
      </c>
      <c r="N96" s="174">
        <f t="shared" si="5"/>
        <v>0</v>
      </c>
      <c r="O96" s="174">
        <f t="shared" si="5"/>
        <v>0</v>
      </c>
      <c r="P96" s="172">
        <f t="shared" si="5"/>
        <v>0</v>
      </c>
      <c r="Q96" s="173">
        <f t="shared" si="5"/>
        <v>0</v>
      </c>
      <c r="R96" s="173">
        <f t="shared" si="5"/>
        <v>0</v>
      </c>
      <c r="S96" s="173">
        <f t="shared" si="5"/>
        <v>0</v>
      </c>
      <c r="T96" s="174">
        <f t="shared" si="5"/>
        <v>0</v>
      </c>
      <c r="U96" s="172">
        <f t="shared" si="5"/>
        <v>0</v>
      </c>
      <c r="V96" s="174">
        <f t="shared" si="5"/>
        <v>0</v>
      </c>
      <c r="W96" s="172">
        <f t="shared" si="5"/>
        <v>0</v>
      </c>
      <c r="X96" s="173">
        <f t="shared" si="5"/>
        <v>0</v>
      </c>
      <c r="Y96" s="173">
        <f t="shared" si="5"/>
        <v>0</v>
      </c>
      <c r="Z96" s="173">
        <f t="shared" si="5"/>
        <v>0</v>
      </c>
      <c r="AA96" s="175">
        <f t="shared" si="5"/>
        <v>0</v>
      </c>
    </row>
  </sheetData>
  <sheetProtection algorithmName="SHA-512" hashValue="QA+sCSYm0seUcHPHoBdfo8oolfN0LACFxkZnnh1e9ckh5uSq3pDcrBqXAz67OGwXHt8cESdRTX22uoRFMVfRYQ==" saltValue="VsZ7Ekc3UoGTpKla0lI7Pw==" spinCount="100000" sheet="1" objects="1" scenarios="1" formatColumns="0" formatRows="0" insertHyperlinks="0"/>
  <protectedRanges>
    <protectedRange sqref="C84:C95 E84:AA95" name="Diapazonas6"/>
    <protectedRange sqref="C68:C79 E68:AA79" name="Diapazonas5"/>
    <protectedRange sqref="C52:C63 E52:AA63" name="Diapazonas4"/>
    <protectedRange sqref="C36:C47 E36:AA47" name="Diapazonas3"/>
    <protectedRange sqref="C20:C31 E20:AA31" name="Diapazonas2"/>
    <protectedRange sqref="C4:C15 E4:AA15" name="Diapazonas1"/>
  </protectedRanges>
  <mergeCells count="60">
    <mergeCell ref="H2:AA2"/>
    <mergeCell ref="A4:A15"/>
    <mergeCell ref="A18:A19"/>
    <mergeCell ref="B18:B19"/>
    <mergeCell ref="C18:C19"/>
    <mergeCell ref="D18:D19"/>
    <mergeCell ref="E18:E19"/>
    <mergeCell ref="F18:F19"/>
    <mergeCell ref="H18:AA18"/>
    <mergeCell ref="A2:A3"/>
    <mergeCell ref="B2:B3"/>
    <mergeCell ref="C2:C3"/>
    <mergeCell ref="D2:D3"/>
    <mergeCell ref="E2:E3"/>
    <mergeCell ref="F2:F3"/>
    <mergeCell ref="A20:A31"/>
    <mergeCell ref="G2:G3"/>
    <mergeCell ref="A16:G16"/>
    <mergeCell ref="G18:G19"/>
    <mergeCell ref="A32:G32"/>
    <mergeCell ref="G34:G35"/>
    <mergeCell ref="H34:AA34"/>
    <mergeCell ref="A36:A47"/>
    <mergeCell ref="A48:G48"/>
    <mergeCell ref="A50:A51"/>
    <mergeCell ref="B50:B51"/>
    <mergeCell ref="C50:C51"/>
    <mergeCell ref="D50:D51"/>
    <mergeCell ref="E50:E51"/>
    <mergeCell ref="F50:F51"/>
    <mergeCell ref="A34:A35"/>
    <mergeCell ref="B34:B35"/>
    <mergeCell ref="C34:C35"/>
    <mergeCell ref="D34:D35"/>
    <mergeCell ref="E34:E35"/>
    <mergeCell ref="F34:F35"/>
    <mergeCell ref="G50:G51"/>
    <mergeCell ref="H50:AA50"/>
    <mergeCell ref="A52:A63"/>
    <mergeCell ref="A64:G64"/>
    <mergeCell ref="A66:A67"/>
    <mergeCell ref="B66:B67"/>
    <mergeCell ref="C66:C67"/>
    <mergeCell ref="D66:D67"/>
    <mergeCell ref="E66:E67"/>
    <mergeCell ref="F66:F67"/>
    <mergeCell ref="G82:G83"/>
    <mergeCell ref="H82:AA82"/>
    <mergeCell ref="A84:A95"/>
    <mergeCell ref="A96:G96"/>
    <mergeCell ref="G66:G67"/>
    <mergeCell ref="H66:AA66"/>
    <mergeCell ref="A68:A79"/>
    <mergeCell ref="A80:G80"/>
    <mergeCell ref="A82:A83"/>
    <mergeCell ref="B82:B83"/>
    <mergeCell ref="C82:C83"/>
    <mergeCell ref="D82:D83"/>
    <mergeCell ref="E82:E83"/>
    <mergeCell ref="F82:F83"/>
  </mergeCells>
  <conditionalFormatting sqref="H4:AA16 H20:AA32">
    <cfRule type="cellIs" dxfId="4" priority="5" operator="equal">
      <formula>0</formula>
    </cfRule>
  </conditionalFormatting>
  <conditionalFormatting sqref="H36:AA48">
    <cfRule type="cellIs" dxfId="3" priority="4" operator="equal">
      <formula>0</formula>
    </cfRule>
  </conditionalFormatting>
  <conditionalFormatting sqref="H52:AA64">
    <cfRule type="cellIs" dxfId="2" priority="3" operator="equal">
      <formula>0</formula>
    </cfRule>
  </conditionalFormatting>
  <conditionalFormatting sqref="H68:AA80">
    <cfRule type="cellIs" dxfId="1" priority="2" operator="equal">
      <formula>0</formula>
    </cfRule>
  </conditionalFormatting>
  <conditionalFormatting sqref="H84:AA96">
    <cfRule type="cellIs" dxfId="0" priority="1" operator="equal">
      <formula>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InputMessage="1" showErrorMessage="1" xr:uid="{4D43C263-8F20-425B-882D-FE58C1B8D1CD}">
          <x14:formula1>
            <xm:f>Užduotys!$B$3:$B$14</xm:f>
          </x14:formula1>
          <xm:sqref>C4:C15</xm:sqref>
        </x14:dataValidation>
        <x14:dataValidation type="list" allowBlank="1" showInputMessage="1" showErrorMessage="1" xr:uid="{CCB210AB-C3DD-488E-A5D5-5DE480D6E729}">
          <x14:formula1>
            <xm:f>Užduotys!$B$15:$B$26</xm:f>
          </x14:formula1>
          <xm:sqref>C20:C31</xm:sqref>
        </x14:dataValidation>
        <x14:dataValidation type="list" allowBlank="1" showInputMessage="1" showErrorMessage="1" xr:uid="{9A517890-95ED-4595-B346-3C446C8D27D3}">
          <x14:formula1>
            <xm:f>Užduotys!$B$27:$B$38</xm:f>
          </x14:formula1>
          <xm:sqref>C36:C47</xm:sqref>
        </x14:dataValidation>
        <x14:dataValidation type="list" allowBlank="1" showInputMessage="1" showErrorMessage="1" xr:uid="{6C389BEB-CF43-4117-AE10-2725A8B6B738}">
          <x14:formula1>
            <xm:f>Užduotys!$B$39:$B$50</xm:f>
          </x14:formula1>
          <xm:sqref>C52:C63</xm:sqref>
        </x14:dataValidation>
        <x14:dataValidation type="list" allowBlank="1" showInputMessage="1" showErrorMessage="1" xr:uid="{9407979F-6AB7-4FED-BB23-D0177C668C28}">
          <x14:formula1>
            <xm:f>Užduotys!$B$51:$B$62</xm:f>
          </x14:formula1>
          <xm:sqref>C68:C79</xm:sqref>
        </x14:dataValidation>
        <x14:dataValidation type="list" allowBlank="1" showInputMessage="1" showErrorMessage="1" xr:uid="{E9CDB249-A9A8-4807-B280-CA8D3F380BD1}">
          <x14:formula1>
            <xm:f>Užduotys!$B$63:$B$74</xm:f>
          </x14:formula1>
          <xm:sqref>C84:C95</xm:sqref>
        </x14:dataValidation>
        <x14:dataValidation type="list" allowBlank="1" showInputMessage="1" showErrorMessage="1" xr:uid="{ECD161D9-0191-4800-A00E-3931F13FAE28}">
          <x14:formula1>
            <xm:f>'Darbuotojai ir paslaugos'!$C$69:$C$78</xm:f>
          </x14:formula1>
          <xm:sqref>G4:G15 G52:G63</xm:sqref>
        </x14:dataValidation>
        <x14:dataValidation type="list" allowBlank="1" showInputMessage="1" showErrorMessage="1" xr:uid="{D7655138-3CB4-4B70-A226-3BD7661EDA2D}">
          <x14:formula1>
            <xm:f>'Darbuotojai ir paslaugos'!$C$79:$C$88</xm:f>
          </x14:formula1>
          <xm:sqref>G20:G31 G68:G79</xm:sqref>
        </x14:dataValidation>
        <x14:dataValidation type="list" allowBlank="1" showInputMessage="1" showErrorMessage="1" xr:uid="{2E5F83A0-63A0-48B9-BF46-482F1FEEC212}">
          <x14:formula1>
            <xm:f>'Darbuotojai ir paslaugos'!$C$89:$C$98</xm:f>
          </x14:formula1>
          <xm:sqref>G36:G47 G84:G95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0B75-640E-4474-9E2E-355CF76F1DB0}">
  <sheetPr>
    <tabColor theme="9"/>
  </sheetPr>
  <dimension ref="A1:S206"/>
  <sheetViews>
    <sheetView zoomScaleNormal="100" workbookViewId="0">
      <pane ySplit="5" topLeftCell="A6" activePane="bottomLeft" state="frozen"/>
      <selection pane="bottomLeft" activeCell="C15" sqref="C15"/>
    </sheetView>
  </sheetViews>
  <sheetFormatPr defaultColWidth="9.109375" defaultRowHeight="11.4" x14ac:dyDescent="0.2"/>
  <cols>
    <col min="1" max="1" width="4.88671875" style="55" bestFit="1" customWidth="1"/>
    <col min="2" max="2" width="26.109375" style="55" customWidth="1"/>
    <col min="3" max="3" width="36.88671875" style="55" customWidth="1"/>
    <col min="4" max="4" width="13.5546875" style="55" customWidth="1"/>
    <col min="5" max="5" width="10.6640625" style="55" customWidth="1"/>
    <col min="6" max="6" width="12.5546875" style="55" customWidth="1"/>
    <col min="7" max="7" width="24.44140625" style="55" customWidth="1"/>
    <col min="8" max="8" width="14" style="55" customWidth="1"/>
    <col min="9" max="9" width="36.6640625" style="55" customWidth="1"/>
    <col min="10" max="10" width="6.33203125" style="55" customWidth="1"/>
    <col min="11" max="11" width="22.33203125" style="55" bestFit="1" customWidth="1"/>
    <col min="12" max="12" width="15.33203125" style="55" bestFit="1" customWidth="1"/>
    <col min="13" max="13" width="15.109375" style="55" bestFit="1" customWidth="1"/>
    <col min="14" max="14" width="10.6640625" style="55" customWidth="1"/>
    <col min="15" max="15" width="11.33203125" style="55" bestFit="1" customWidth="1"/>
    <col min="16" max="16" width="11.109375" style="55" bestFit="1" customWidth="1"/>
    <col min="17" max="17" width="13.44140625" style="55" bestFit="1" customWidth="1"/>
    <col min="18" max="18" width="21" style="55" bestFit="1" customWidth="1"/>
    <col min="19" max="19" width="1.6640625" style="16" bestFit="1" customWidth="1"/>
    <col min="20" max="16384" width="9.109375" style="55"/>
  </cols>
  <sheetData>
    <row r="1" spans="1:19" ht="12.75" customHeight="1" x14ac:dyDescent="0.2">
      <c r="A1" s="52"/>
      <c r="B1" s="52"/>
      <c r="C1" s="52" t="s">
        <v>75</v>
      </c>
      <c r="D1" s="243" t="s">
        <v>76</v>
      </c>
      <c r="E1" s="243"/>
      <c r="F1" s="243"/>
      <c r="G1" s="243"/>
      <c r="H1" s="243"/>
      <c r="I1" s="53"/>
      <c r="J1" s="54"/>
      <c r="S1" s="55"/>
    </row>
    <row r="2" spans="1:19" ht="11.4" customHeight="1" x14ac:dyDescent="0.2">
      <c r="A2" s="263" t="s">
        <v>77</v>
      </c>
      <c r="B2" s="263"/>
      <c r="C2" s="263"/>
      <c r="D2" s="244" t="str" cm="1">
        <f t="array" ref="D2">'Darbuotojai ir paslaugos'!A6:A6</f>
        <v>Projekto vykdytojo pavadinimas</v>
      </c>
      <c r="E2" s="244"/>
      <c r="F2" s="244"/>
      <c r="G2" s="244"/>
      <c r="H2" s="244"/>
      <c r="J2" s="54"/>
      <c r="S2" s="55"/>
    </row>
    <row r="3" spans="1:19" x14ac:dyDescent="0.2">
      <c r="A3" s="52"/>
      <c r="B3" s="52"/>
      <c r="C3" s="52" t="s">
        <v>78</v>
      </c>
      <c r="D3" s="165"/>
      <c r="E3" s="53"/>
      <c r="F3" s="53"/>
      <c r="I3" s="53"/>
      <c r="J3" s="53"/>
      <c r="S3" s="55"/>
    </row>
    <row r="5" spans="1:19" ht="34.200000000000003" x14ac:dyDescent="0.2">
      <c r="A5" s="56" t="s">
        <v>2</v>
      </c>
      <c r="B5" s="271" t="s">
        <v>14</v>
      </c>
      <c r="C5" s="272"/>
      <c r="D5" s="56" t="s">
        <v>79</v>
      </c>
      <c r="E5" s="56" t="s">
        <v>80</v>
      </c>
      <c r="F5" s="56" t="s">
        <v>81</v>
      </c>
      <c r="G5" s="56" t="s">
        <v>82</v>
      </c>
      <c r="H5" s="56" t="s">
        <v>7</v>
      </c>
      <c r="I5" s="56" t="s">
        <v>83</v>
      </c>
      <c r="J5" s="57"/>
      <c r="S5" s="55"/>
    </row>
    <row r="6" spans="1:19" x14ac:dyDescent="0.2">
      <c r="A6" s="58"/>
      <c r="B6" s="273" t="s">
        <v>84</v>
      </c>
      <c r="C6" s="274"/>
      <c r="D6" s="274"/>
      <c r="E6" s="274"/>
      <c r="F6" s="275"/>
      <c r="G6" s="59">
        <f>G7+G28+G64+G85+G96+G107+G133+G144</f>
        <v>0</v>
      </c>
      <c r="H6" s="59">
        <f>H7+H28+H64+H85+H96+H107+H133+H144</f>
        <v>0</v>
      </c>
      <c r="I6" s="60"/>
      <c r="J6" s="61"/>
      <c r="S6" s="55"/>
    </row>
    <row r="7" spans="1:19" ht="11.4" customHeight="1" x14ac:dyDescent="0.2">
      <c r="A7" s="62" t="s">
        <v>15</v>
      </c>
      <c r="B7" s="257" t="s">
        <v>85</v>
      </c>
      <c r="C7" s="258"/>
      <c r="D7" s="258"/>
      <c r="E7" s="258"/>
      <c r="F7" s="259"/>
      <c r="G7" s="63">
        <f>SUM(G8:G27)</f>
        <v>0</v>
      </c>
      <c r="H7" s="63">
        <f>SUM(H8:H27)</f>
        <v>0</v>
      </c>
      <c r="I7" s="64"/>
      <c r="J7" s="61"/>
      <c r="S7" s="55"/>
    </row>
    <row r="8" spans="1:19" ht="11.4" customHeight="1" x14ac:dyDescent="0.2">
      <c r="A8" s="65" t="s">
        <v>86</v>
      </c>
      <c r="B8" s="66"/>
      <c r="C8" s="67" t="str">
        <f>IF(B8&gt;0,VLOOKUP(B8,'Darbuotojai ir paslaugos'!C$6:F$65,2,FALSE),"")</f>
        <v/>
      </c>
      <c r="D8" s="68" t="s">
        <v>87</v>
      </c>
      <c r="E8" s="70" t="str">
        <f>IF(B8&lt;&gt;"",HLOOKUP(B8,'Vykdymo planas'!H$3:AA$16,14,FALSE),"")</f>
        <v/>
      </c>
      <c r="F8" s="70">
        <f>IF(B8&gt;0,ROUND(VLOOKUP(B8,'Darbuotojai ir paslaugos'!C$6:F$65,4,FALSE),2),0)</f>
        <v>0</v>
      </c>
      <c r="G8" s="70" t="str">
        <f>IFERROR(ROUND(E8*F8,2),"0,00")</f>
        <v>0,00</v>
      </c>
      <c r="H8" s="70">
        <f t="shared" ref="H8:H27" si="0">ROUND(G8*$D$3,2)</f>
        <v>0</v>
      </c>
      <c r="I8" s="264" t="s">
        <v>88</v>
      </c>
      <c r="J8" s="61"/>
      <c r="S8" s="55"/>
    </row>
    <row r="9" spans="1:19" x14ac:dyDescent="0.2">
      <c r="A9" s="65" t="s">
        <v>89</v>
      </c>
      <c r="B9" s="66"/>
      <c r="C9" s="67" t="str">
        <f>IF(B9&gt;0,VLOOKUP(B9,'Darbuotojai ir paslaugos'!C$6:F$65,2,FALSE),"")</f>
        <v/>
      </c>
      <c r="D9" s="68" t="s">
        <v>87</v>
      </c>
      <c r="E9" s="70" t="str">
        <f>IF(B9&lt;&gt;"",HLOOKUP(B9,'Vykdymo planas'!H$3:AA$16,14,FALSE),"")</f>
        <v/>
      </c>
      <c r="F9" s="70">
        <f>IF(B9&gt;0,ROUND(VLOOKUP(B9,'Darbuotojai ir paslaugos'!C$6:F$65,4,FALSE),2),0)</f>
        <v>0</v>
      </c>
      <c r="G9" s="70" t="str">
        <f t="shared" ref="G9:G27" si="1">IFERROR(ROUND(E9*F9,2),"0,00")</f>
        <v>0,00</v>
      </c>
      <c r="H9" s="70">
        <f t="shared" si="0"/>
        <v>0</v>
      </c>
      <c r="I9" s="264"/>
      <c r="J9" s="61"/>
      <c r="S9" s="55"/>
    </row>
    <row r="10" spans="1:19" x14ac:dyDescent="0.2">
      <c r="A10" s="65" t="s">
        <v>90</v>
      </c>
      <c r="B10" s="66"/>
      <c r="C10" s="67" t="str">
        <f>IF(B10&gt;0,VLOOKUP(B10,'Darbuotojai ir paslaugos'!C$6:F$65,2,FALSE),"")</f>
        <v/>
      </c>
      <c r="D10" s="68" t="s">
        <v>87</v>
      </c>
      <c r="E10" s="70" t="str">
        <f>IF(B10&lt;&gt;"",HLOOKUP(B10,'Vykdymo planas'!H$3:AA$16,14,FALSE),"")</f>
        <v/>
      </c>
      <c r="F10" s="70">
        <f>IF(B10&gt;0,ROUND(VLOOKUP(B10,'Darbuotojai ir paslaugos'!C$6:F$65,4,FALSE),2),0)</f>
        <v>0</v>
      </c>
      <c r="G10" s="70" t="str">
        <f t="shared" si="1"/>
        <v>0,00</v>
      </c>
      <c r="H10" s="70">
        <f t="shared" si="0"/>
        <v>0</v>
      </c>
      <c r="I10" s="264"/>
      <c r="J10" s="61"/>
      <c r="S10" s="55"/>
    </row>
    <row r="11" spans="1:19" x14ac:dyDescent="0.2">
      <c r="A11" s="65" t="s">
        <v>91</v>
      </c>
      <c r="B11" s="66"/>
      <c r="C11" s="67" t="str">
        <f>IF(B11&gt;0,VLOOKUP(B11,'Darbuotojai ir paslaugos'!C$6:F$65,2,FALSE),"")</f>
        <v/>
      </c>
      <c r="D11" s="68" t="s">
        <v>87</v>
      </c>
      <c r="E11" s="70" t="str">
        <f>IF(B11&lt;&gt;"",HLOOKUP(B11,'Vykdymo planas'!H$3:AA$16,14,FALSE),"")</f>
        <v/>
      </c>
      <c r="F11" s="70">
        <f>IF(B11&gt;0,ROUND(VLOOKUP(B11,'Darbuotojai ir paslaugos'!C$6:F$65,4,FALSE),2),0)</f>
        <v>0</v>
      </c>
      <c r="G11" s="70" t="str">
        <f t="shared" si="1"/>
        <v>0,00</v>
      </c>
      <c r="H11" s="70">
        <f t="shared" si="0"/>
        <v>0</v>
      </c>
      <c r="I11" s="264"/>
      <c r="J11" s="61"/>
      <c r="S11" s="55"/>
    </row>
    <row r="12" spans="1:19" x14ac:dyDescent="0.2">
      <c r="A12" s="65" t="s">
        <v>92</v>
      </c>
      <c r="B12" s="66"/>
      <c r="C12" s="67" t="str">
        <f>IF(B12&gt;0,VLOOKUP(B12,'Darbuotojai ir paslaugos'!C$6:F$65,2,FALSE),"")</f>
        <v/>
      </c>
      <c r="D12" s="68" t="s">
        <v>87</v>
      </c>
      <c r="E12" s="70" t="str">
        <f>IF(B12&lt;&gt;"",HLOOKUP(B12,'Vykdymo planas'!H$3:AA$16,14,FALSE),"")</f>
        <v/>
      </c>
      <c r="F12" s="70">
        <f>IF(B12&gt;0,ROUND(VLOOKUP(B12,'Darbuotojai ir paslaugos'!C$6:F$65,4,FALSE),2),0)</f>
        <v>0</v>
      </c>
      <c r="G12" s="70" t="str">
        <f t="shared" si="1"/>
        <v>0,00</v>
      </c>
      <c r="H12" s="70">
        <f t="shared" si="0"/>
        <v>0</v>
      </c>
      <c r="I12" s="71"/>
      <c r="J12" s="61"/>
      <c r="S12" s="55"/>
    </row>
    <row r="13" spans="1:19" x14ac:dyDescent="0.2">
      <c r="A13" s="65" t="s">
        <v>93</v>
      </c>
      <c r="B13" s="66"/>
      <c r="C13" s="67" t="str">
        <f>IF(B13&gt;0,VLOOKUP(B13,'Darbuotojai ir paslaugos'!C$6:F$65,2,FALSE),"")</f>
        <v/>
      </c>
      <c r="D13" s="68" t="s">
        <v>87</v>
      </c>
      <c r="E13" s="70" t="str">
        <f>IF(B13&lt;&gt;"",HLOOKUP(B13,'Vykdymo planas'!H$3:AA$16,14,FALSE),"")</f>
        <v/>
      </c>
      <c r="F13" s="70">
        <f>IF(B13&gt;0,ROUND(VLOOKUP(B13,'Darbuotojai ir paslaugos'!C$6:F$65,4,FALSE),2),0)</f>
        <v>0</v>
      </c>
      <c r="G13" s="70" t="str">
        <f t="shared" si="1"/>
        <v>0,00</v>
      </c>
      <c r="H13" s="70">
        <f t="shared" si="0"/>
        <v>0</v>
      </c>
      <c r="I13" s="71"/>
      <c r="J13" s="61"/>
      <c r="S13" s="55"/>
    </row>
    <row r="14" spans="1:19" x14ac:dyDescent="0.2">
      <c r="A14" s="65" t="s">
        <v>94</v>
      </c>
      <c r="B14" s="66"/>
      <c r="C14" s="67" t="str">
        <f>IF(B14&gt;0,VLOOKUP(B14,'Darbuotojai ir paslaugos'!C$6:F$65,2,FALSE),"")</f>
        <v/>
      </c>
      <c r="D14" s="68" t="s">
        <v>87</v>
      </c>
      <c r="E14" s="70" t="str">
        <f>IF(B14&lt;&gt;"",HLOOKUP(B14,'Vykdymo planas'!H$3:AA$16,14,FALSE),"")</f>
        <v/>
      </c>
      <c r="F14" s="70">
        <f>IF(B14&gt;0,ROUND(VLOOKUP(B14,'Darbuotojai ir paslaugos'!C$6:F$65,4,FALSE),2),0)</f>
        <v>0</v>
      </c>
      <c r="G14" s="70" t="str">
        <f t="shared" si="1"/>
        <v>0,00</v>
      </c>
      <c r="H14" s="70">
        <f t="shared" si="0"/>
        <v>0</v>
      </c>
      <c r="I14" s="71"/>
      <c r="J14" s="61"/>
      <c r="S14" s="55"/>
    </row>
    <row r="15" spans="1:19" x14ac:dyDescent="0.2">
      <c r="A15" s="65" t="s">
        <v>95</v>
      </c>
      <c r="B15" s="66"/>
      <c r="C15" s="67" t="str">
        <f>IF(B15&gt;0,VLOOKUP(B15,'Darbuotojai ir paslaugos'!C$6:F$65,2,FALSE),"")</f>
        <v/>
      </c>
      <c r="D15" s="68" t="s">
        <v>87</v>
      </c>
      <c r="E15" s="70" t="str">
        <f>IF(B15&lt;&gt;"",HLOOKUP(B15,'Vykdymo planas'!H$3:AA$16,14,FALSE),"")</f>
        <v/>
      </c>
      <c r="F15" s="70">
        <f>IF(B15&gt;0,ROUND(VLOOKUP(B15,'Darbuotojai ir paslaugos'!C$6:F$65,4,FALSE),2),0)</f>
        <v>0</v>
      </c>
      <c r="G15" s="70" t="str">
        <f t="shared" si="1"/>
        <v>0,00</v>
      </c>
      <c r="H15" s="70">
        <f t="shared" si="0"/>
        <v>0</v>
      </c>
      <c r="I15" s="71"/>
      <c r="J15" s="61"/>
      <c r="S15" s="55"/>
    </row>
    <row r="16" spans="1:19" x14ac:dyDescent="0.2">
      <c r="A16" s="65" t="s">
        <v>96</v>
      </c>
      <c r="B16" s="66"/>
      <c r="C16" s="67" t="str">
        <f>IF(B16&gt;0,VLOOKUP(B16,'Darbuotojai ir paslaugos'!C$6:F$65,2,FALSE),"")</f>
        <v/>
      </c>
      <c r="D16" s="68" t="s">
        <v>87</v>
      </c>
      <c r="E16" s="70" t="str">
        <f>IF(B16&lt;&gt;"",HLOOKUP(B16,'Vykdymo planas'!H$3:AA$16,14,FALSE),"")</f>
        <v/>
      </c>
      <c r="F16" s="70">
        <f>IF(B16&gt;0,ROUND(VLOOKUP(B16,'Darbuotojai ir paslaugos'!C$6:F$65,4,FALSE),2),0)</f>
        <v>0</v>
      </c>
      <c r="G16" s="70" t="str">
        <f t="shared" si="1"/>
        <v>0,00</v>
      </c>
      <c r="H16" s="70">
        <f t="shared" si="0"/>
        <v>0</v>
      </c>
      <c r="I16" s="71"/>
      <c r="J16" s="61"/>
      <c r="S16" s="55"/>
    </row>
    <row r="17" spans="1:19" x14ac:dyDescent="0.2">
      <c r="A17" s="65" t="s">
        <v>97</v>
      </c>
      <c r="B17" s="66"/>
      <c r="C17" s="67" t="str">
        <f>IF(B17&gt;0,VLOOKUP(B17,'Darbuotojai ir paslaugos'!C$6:F$65,2,FALSE),"")</f>
        <v/>
      </c>
      <c r="D17" s="68" t="s">
        <v>87</v>
      </c>
      <c r="E17" s="70" t="str">
        <f>IF(B17&lt;&gt;"",HLOOKUP(B17,'Vykdymo planas'!H$3:AA$16,14,FALSE),"")</f>
        <v/>
      </c>
      <c r="F17" s="70">
        <f>IF(B17&gt;0,ROUND(VLOOKUP(B17,'Darbuotojai ir paslaugos'!C$6:F$65,4,FALSE),2),0)</f>
        <v>0</v>
      </c>
      <c r="G17" s="70" t="str">
        <f t="shared" si="1"/>
        <v>0,00</v>
      </c>
      <c r="H17" s="70">
        <f t="shared" si="0"/>
        <v>0</v>
      </c>
      <c r="I17" s="71"/>
      <c r="J17" s="61"/>
      <c r="S17" s="55"/>
    </row>
    <row r="18" spans="1:19" x14ac:dyDescent="0.2">
      <c r="A18" s="65" t="s">
        <v>98</v>
      </c>
      <c r="B18" s="66"/>
      <c r="C18" s="67" t="str">
        <f>IF(B18&gt;0,VLOOKUP(B18,'Darbuotojai ir paslaugos'!C$6:F$65,2,FALSE),"")</f>
        <v/>
      </c>
      <c r="D18" s="68" t="s">
        <v>87</v>
      </c>
      <c r="E18" s="70" t="str">
        <f>IF(B18&lt;&gt;"",HLOOKUP(B18,'Vykdymo planas'!H$3:AA$16,14,FALSE),"")</f>
        <v/>
      </c>
      <c r="F18" s="70">
        <f>IF(B18&gt;0,ROUND(VLOOKUP(B18,'Darbuotojai ir paslaugos'!C$6:F$65,4,FALSE),2),0)</f>
        <v>0</v>
      </c>
      <c r="G18" s="70" t="str">
        <f t="shared" si="1"/>
        <v>0,00</v>
      </c>
      <c r="H18" s="70">
        <f t="shared" si="0"/>
        <v>0</v>
      </c>
      <c r="I18" s="71"/>
      <c r="J18" s="61"/>
      <c r="S18" s="55"/>
    </row>
    <row r="19" spans="1:19" x14ac:dyDescent="0.2">
      <c r="A19" s="65" t="s">
        <v>99</v>
      </c>
      <c r="B19" s="66"/>
      <c r="C19" s="67" t="str">
        <f>IF(B19&gt;0,VLOOKUP(B19,'Darbuotojai ir paslaugos'!C$6:F$65,2,FALSE),"")</f>
        <v/>
      </c>
      <c r="D19" s="68" t="s">
        <v>87</v>
      </c>
      <c r="E19" s="70" t="str">
        <f>IF(B19&lt;&gt;"",HLOOKUP(B19,'Vykdymo planas'!H$3:AA$16,14,FALSE),"")</f>
        <v/>
      </c>
      <c r="F19" s="70">
        <f>IF(B19&gt;0,ROUND(VLOOKUP(B19,'Darbuotojai ir paslaugos'!C$6:F$65,4,FALSE),2),0)</f>
        <v>0</v>
      </c>
      <c r="G19" s="70" t="str">
        <f t="shared" si="1"/>
        <v>0,00</v>
      </c>
      <c r="H19" s="70">
        <f t="shared" si="0"/>
        <v>0</v>
      </c>
      <c r="I19" s="71"/>
      <c r="J19" s="61"/>
      <c r="S19" s="55"/>
    </row>
    <row r="20" spans="1:19" x14ac:dyDescent="0.2">
      <c r="A20" s="65" t="s">
        <v>100</v>
      </c>
      <c r="B20" s="66"/>
      <c r="C20" s="67" t="str">
        <f>IF(B20&gt;0,VLOOKUP(B20,'Darbuotojai ir paslaugos'!C$6:F$65,2,FALSE),"")</f>
        <v/>
      </c>
      <c r="D20" s="68" t="s">
        <v>87</v>
      </c>
      <c r="E20" s="70" t="str">
        <f>IF(B20&lt;&gt;"",HLOOKUP(B20,'Vykdymo planas'!H$3:AA$16,14,FALSE),"")</f>
        <v/>
      </c>
      <c r="F20" s="70">
        <f>IF(B20&gt;0,ROUND(VLOOKUP(B20,'Darbuotojai ir paslaugos'!C$6:F$65,4,FALSE),2),0)</f>
        <v>0</v>
      </c>
      <c r="G20" s="70" t="str">
        <f t="shared" si="1"/>
        <v>0,00</v>
      </c>
      <c r="H20" s="70">
        <f t="shared" si="0"/>
        <v>0</v>
      </c>
      <c r="I20" s="71"/>
      <c r="J20" s="61"/>
      <c r="S20" s="55"/>
    </row>
    <row r="21" spans="1:19" x14ac:dyDescent="0.2">
      <c r="A21" s="65" t="s">
        <v>101</v>
      </c>
      <c r="B21" s="66"/>
      <c r="C21" s="67" t="str">
        <f>IF(B21&gt;0,VLOOKUP(B21,'Darbuotojai ir paslaugos'!C$6:F$65,2,FALSE),"")</f>
        <v/>
      </c>
      <c r="D21" s="68" t="s">
        <v>87</v>
      </c>
      <c r="E21" s="70" t="str">
        <f>IF(B21&lt;&gt;"",HLOOKUP(B21,'Vykdymo planas'!H$3:AA$16,14,FALSE),"")</f>
        <v/>
      </c>
      <c r="F21" s="70">
        <f>IF(B21&gt;0,ROUND(VLOOKUP(B21,'Darbuotojai ir paslaugos'!C$6:F$65,4,FALSE),2),0)</f>
        <v>0</v>
      </c>
      <c r="G21" s="70" t="str">
        <f t="shared" si="1"/>
        <v>0,00</v>
      </c>
      <c r="H21" s="70">
        <f t="shared" si="0"/>
        <v>0</v>
      </c>
      <c r="I21" s="71"/>
      <c r="J21" s="61"/>
      <c r="S21" s="55"/>
    </row>
    <row r="22" spans="1:19" x14ac:dyDescent="0.2">
      <c r="A22" s="65" t="s">
        <v>102</v>
      </c>
      <c r="B22" s="66"/>
      <c r="C22" s="67" t="str">
        <f>IF(B22&gt;0,VLOOKUP(B22,'Darbuotojai ir paslaugos'!C$6:F$65,2,FALSE),"")</f>
        <v/>
      </c>
      <c r="D22" s="68" t="s">
        <v>87</v>
      </c>
      <c r="E22" s="70" t="str">
        <f>IF(B22&lt;&gt;"",HLOOKUP(B22,'Vykdymo planas'!H$3:AA$16,14,FALSE),"")</f>
        <v/>
      </c>
      <c r="F22" s="70">
        <f>IF(B22&gt;0,ROUND(VLOOKUP(B22,'Darbuotojai ir paslaugos'!C$6:F$65,4,FALSE),2),0)</f>
        <v>0</v>
      </c>
      <c r="G22" s="70" t="str">
        <f t="shared" si="1"/>
        <v>0,00</v>
      </c>
      <c r="H22" s="70">
        <f t="shared" si="0"/>
        <v>0</v>
      </c>
      <c r="I22" s="71"/>
      <c r="J22" s="61"/>
      <c r="S22" s="55"/>
    </row>
    <row r="23" spans="1:19" x14ac:dyDescent="0.2">
      <c r="A23" s="65" t="s">
        <v>103</v>
      </c>
      <c r="B23" s="66"/>
      <c r="C23" s="67" t="str">
        <f>IF(B23&gt;0,VLOOKUP(B23,'Darbuotojai ir paslaugos'!C$6:F$65,2,FALSE),"")</f>
        <v/>
      </c>
      <c r="D23" s="68" t="s">
        <v>87</v>
      </c>
      <c r="E23" s="70" t="str">
        <f>IF(B23&lt;&gt;"",HLOOKUP(B23,'Vykdymo planas'!H$3:AA$16,14,FALSE),"")</f>
        <v/>
      </c>
      <c r="F23" s="70">
        <f>IF(B23&gt;0,ROUND(VLOOKUP(B23,'Darbuotojai ir paslaugos'!C$6:F$65,4,FALSE),2),0)</f>
        <v>0</v>
      </c>
      <c r="G23" s="70" t="str">
        <f t="shared" si="1"/>
        <v>0,00</v>
      </c>
      <c r="H23" s="70">
        <f t="shared" si="0"/>
        <v>0</v>
      </c>
      <c r="I23" s="71"/>
      <c r="J23" s="61"/>
      <c r="S23" s="55"/>
    </row>
    <row r="24" spans="1:19" x14ac:dyDescent="0.2">
      <c r="A24" s="65" t="s">
        <v>104</v>
      </c>
      <c r="B24" s="66"/>
      <c r="C24" s="67" t="str">
        <f>IF(B24&gt;0,VLOOKUP(B24,'Darbuotojai ir paslaugos'!C$6:F$65,2,FALSE),"")</f>
        <v/>
      </c>
      <c r="D24" s="68" t="s">
        <v>87</v>
      </c>
      <c r="E24" s="70" t="str">
        <f>IF(B24&lt;&gt;"",HLOOKUP(B24,'Vykdymo planas'!H$3:AA$16,14,FALSE),"")</f>
        <v/>
      </c>
      <c r="F24" s="70">
        <f>IF(B24&gt;0,ROUND(VLOOKUP(B24,'Darbuotojai ir paslaugos'!C$6:F$65,4,FALSE),2),0)</f>
        <v>0</v>
      </c>
      <c r="G24" s="70" t="str">
        <f t="shared" si="1"/>
        <v>0,00</v>
      </c>
      <c r="H24" s="70">
        <f t="shared" si="0"/>
        <v>0</v>
      </c>
      <c r="I24" s="71"/>
      <c r="J24" s="61"/>
      <c r="S24" s="55"/>
    </row>
    <row r="25" spans="1:19" x14ac:dyDescent="0.2">
      <c r="A25" s="65" t="s">
        <v>105</v>
      </c>
      <c r="B25" s="66"/>
      <c r="C25" s="67" t="str">
        <f>IF(B25&gt;0,VLOOKUP(B25,'Darbuotojai ir paslaugos'!C$6:F$65,2,FALSE),"")</f>
        <v/>
      </c>
      <c r="D25" s="68" t="s">
        <v>87</v>
      </c>
      <c r="E25" s="70" t="str">
        <f>IF(B25&lt;&gt;"",HLOOKUP(B25,'Vykdymo planas'!H$3:AA$16,14,FALSE),"")</f>
        <v/>
      </c>
      <c r="F25" s="70">
        <f>IF(B25&gt;0,ROUND(VLOOKUP(B25,'Darbuotojai ir paslaugos'!C$6:F$65,4,FALSE),2),0)</f>
        <v>0</v>
      </c>
      <c r="G25" s="70" t="str">
        <f t="shared" si="1"/>
        <v>0,00</v>
      </c>
      <c r="H25" s="70">
        <f t="shared" si="0"/>
        <v>0</v>
      </c>
      <c r="I25" s="71"/>
      <c r="J25" s="61"/>
      <c r="S25" s="55"/>
    </row>
    <row r="26" spans="1:19" x14ac:dyDescent="0.2">
      <c r="A26" s="65" t="s">
        <v>106</v>
      </c>
      <c r="B26" s="66"/>
      <c r="C26" s="67" t="str">
        <f>IF(B26&gt;0,VLOOKUP(B26,'Darbuotojai ir paslaugos'!C$6:F$65,2,FALSE),"")</f>
        <v/>
      </c>
      <c r="D26" s="68" t="s">
        <v>87</v>
      </c>
      <c r="E26" s="70" t="str">
        <f>IF(B26&lt;&gt;"",HLOOKUP(B26,'Vykdymo planas'!H$3:AA$16,14,FALSE),"")</f>
        <v/>
      </c>
      <c r="F26" s="70">
        <f>IF(B26&gt;0,ROUND(VLOOKUP(B26,'Darbuotojai ir paslaugos'!C$6:F$65,4,FALSE),2),0)</f>
        <v>0</v>
      </c>
      <c r="G26" s="70" t="str">
        <f t="shared" si="1"/>
        <v>0,00</v>
      </c>
      <c r="H26" s="70">
        <f t="shared" si="0"/>
        <v>0</v>
      </c>
      <c r="I26" s="71"/>
      <c r="J26" s="61"/>
      <c r="S26" s="55"/>
    </row>
    <row r="27" spans="1:19" x14ac:dyDescent="0.2">
      <c r="A27" s="65" t="s">
        <v>107</v>
      </c>
      <c r="B27" s="66"/>
      <c r="C27" s="67" t="str">
        <f>IF(B27&gt;0,VLOOKUP(B27,'Darbuotojai ir paslaugos'!C$6:F$65,2,FALSE),"")</f>
        <v/>
      </c>
      <c r="D27" s="68" t="s">
        <v>87</v>
      </c>
      <c r="E27" s="70" t="str">
        <f>IF(B27&lt;&gt;"",HLOOKUP(B27,'Vykdymo planas'!H$3:AA$16,14,FALSE),"")</f>
        <v/>
      </c>
      <c r="F27" s="70">
        <f>IF(B27&gt;0,ROUND(VLOOKUP(B27,'Darbuotojai ir paslaugos'!C$6:F$65,4,FALSE),2),0)</f>
        <v>0</v>
      </c>
      <c r="G27" s="70" t="str">
        <f t="shared" si="1"/>
        <v>0,00</v>
      </c>
      <c r="H27" s="70">
        <f t="shared" si="0"/>
        <v>0</v>
      </c>
      <c r="I27" s="71"/>
      <c r="J27" s="61"/>
      <c r="S27" s="55"/>
    </row>
    <row r="28" spans="1:19" ht="11.4" customHeight="1" x14ac:dyDescent="0.2">
      <c r="A28" s="62" t="s">
        <v>16</v>
      </c>
      <c r="B28" s="257" t="s">
        <v>108</v>
      </c>
      <c r="C28" s="258"/>
      <c r="D28" s="258"/>
      <c r="E28" s="258"/>
      <c r="F28" s="259"/>
      <c r="G28" s="63">
        <f>SUM(G29,G36,G43,G50,G57)</f>
        <v>0</v>
      </c>
      <c r="H28" s="63">
        <f>SUM(H29,H36,H43,H50,H57)</f>
        <v>0</v>
      </c>
      <c r="I28" s="64"/>
      <c r="J28" s="61"/>
      <c r="S28" s="55"/>
    </row>
    <row r="29" spans="1:19" ht="11.4" customHeight="1" x14ac:dyDescent="0.2">
      <c r="A29" s="265" t="s">
        <v>109</v>
      </c>
      <c r="B29" s="268" t="s">
        <v>110</v>
      </c>
      <c r="C29" s="72" t="s">
        <v>111</v>
      </c>
      <c r="D29" s="73"/>
      <c r="E29" s="74"/>
      <c r="F29" s="75"/>
      <c r="G29" s="75">
        <f>SUM(G30:G35)</f>
        <v>0</v>
      </c>
      <c r="H29" s="75">
        <f t="shared" ref="H29:H63" si="2">ROUND(G29*$D$3,2)</f>
        <v>0</v>
      </c>
      <c r="I29" s="76" t="s">
        <v>112</v>
      </c>
      <c r="J29" s="276"/>
      <c r="K29" s="277"/>
      <c r="S29" s="55"/>
    </row>
    <row r="30" spans="1:19" x14ac:dyDescent="0.2">
      <c r="A30" s="266"/>
      <c r="B30" s="269"/>
      <c r="C30" s="77" t="s">
        <v>113</v>
      </c>
      <c r="D30" s="78" t="s">
        <v>114</v>
      </c>
      <c r="E30" s="79">
        <f>J30</f>
        <v>0</v>
      </c>
      <c r="F30" s="80"/>
      <c r="G30" s="81">
        <f>ROUND(E30*F30*J31,2)</f>
        <v>0</v>
      </c>
      <c r="H30" s="81">
        <f t="shared" si="2"/>
        <v>0</v>
      </c>
      <c r="I30" s="82" t="s">
        <v>115</v>
      </c>
      <c r="J30" s="83"/>
      <c r="K30" s="84" t="s">
        <v>114</v>
      </c>
      <c r="S30" s="55"/>
    </row>
    <row r="31" spans="1:19" x14ac:dyDescent="0.2">
      <c r="A31" s="266"/>
      <c r="B31" s="269"/>
      <c r="C31" s="77" t="s">
        <v>116</v>
      </c>
      <c r="D31" s="78" t="s">
        <v>117</v>
      </c>
      <c r="E31" s="79">
        <f>IF(E30&gt;0,E30-1,0)</f>
        <v>0</v>
      </c>
      <c r="F31" s="80"/>
      <c r="G31" s="81">
        <f>ROUND(E31*F31*J31,2)</f>
        <v>0</v>
      </c>
      <c r="H31" s="81">
        <f t="shared" si="2"/>
        <v>0</v>
      </c>
      <c r="I31" s="85" t="s">
        <v>118</v>
      </c>
      <c r="J31" s="83"/>
      <c r="K31" s="84" t="s">
        <v>119</v>
      </c>
      <c r="S31" s="55"/>
    </row>
    <row r="32" spans="1:19" x14ac:dyDescent="0.2">
      <c r="A32" s="266"/>
      <c r="B32" s="269"/>
      <c r="C32" s="77" t="s">
        <v>120</v>
      </c>
      <c r="D32" s="86"/>
      <c r="E32" s="87"/>
      <c r="F32" s="80"/>
      <c r="G32" s="81">
        <f>ROUND(E32*F32,2)</f>
        <v>0</v>
      </c>
      <c r="H32" s="81">
        <f t="shared" si="2"/>
        <v>0</v>
      </c>
      <c r="I32" s="88"/>
      <c r="J32" s="61"/>
      <c r="S32" s="55"/>
    </row>
    <row r="33" spans="1:19" x14ac:dyDescent="0.2">
      <c r="A33" s="266"/>
      <c r="B33" s="269"/>
      <c r="C33" s="77" t="s">
        <v>121</v>
      </c>
      <c r="D33" s="86"/>
      <c r="E33" s="87"/>
      <c r="F33" s="80"/>
      <c r="G33" s="81">
        <f>ROUND(E33*F33,2)</f>
        <v>0</v>
      </c>
      <c r="H33" s="81">
        <f t="shared" si="2"/>
        <v>0</v>
      </c>
      <c r="I33" s="88"/>
      <c r="J33" s="61"/>
      <c r="S33" s="55"/>
    </row>
    <row r="34" spans="1:19" x14ac:dyDescent="0.2">
      <c r="A34" s="266"/>
      <c r="B34" s="269"/>
      <c r="C34" s="88" t="s">
        <v>122</v>
      </c>
      <c r="D34" s="86"/>
      <c r="E34" s="87"/>
      <c r="F34" s="80"/>
      <c r="G34" s="81">
        <f>ROUND(E34*F34,2)</f>
        <v>0</v>
      </c>
      <c r="H34" s="81">
        <f t="shared" si="2"/>
        <v>0</v>
      </c>
      <c r="I34" s="88"/>
      <c r="J34" s="61"/>
      <c r="S34" s="55"/>
    </row>
    <row r="35" spans="1:19" x14ac:dyDescent="0.2">
      <c r="A35" s="267"/>
      <c r="B35" s="270"/>
      <c r="C35" s="88" t="s">
        <v>122</v>
      </c>
      <c r="D35" s="86"/>
      <c r="E35" s="87"/>
      <c r="F35" s="80"/>
      <c r="G35" s="81">
        <f>ROUND(E35*F35,2)</f>
        <v>0</v>
      </c>
      <c r="H35" s="81">
        <f t="shared" si="2"/>
        <v>0</v>
      </c>
      <c r="I35" s="88"/>
      <c r="J35" s="61"/>
      <c r="S35" s="55"/>
    </row>
    <row r="36" spans="1:19" ht="11.4" customHeight="1" x14ac:dyDescent="0.2">
      <c r="A36" s="265" t="s">
        <v>123</v>
      </c>
      <c r="B36" s="268" t="s">
        <v>110</v>
      </c>
      <c r="C36" s="72" t="s">
        <v>111</v>
      </c>
      <c r="D36" s="73"/>
      <c r="E36" s="74"/>
      <c r="F36" s="75"/>
      <c r="G36" s="75">
        <f>SUM(G37:G42)</f>
        <v>0</v>
      </c>
      <c r="H36" s="75">
        <f t="shared" si="2"/>
        <v>0</v>
      </c>
      <c r="I36" s="76" t="s">
        <v>112</v>
      </c>
      <c r="J36" s="276"/>
      <c r="K36" s="277"/>
      <c r="S36" s="55"/>
    </row>
    <row r="37" spans="1:19" x14ac:dyDescent="0.2">
      <c r="A37" s="266"/>
      <c r="B37" s="269"/>
      <c r="C37" s="77" t="s">
        <v>113</v>
      </c>
      <c r="D37" s="78" t="s">
        <v>114</v>
      </c>
      <c r="E37" s="79">
        <f>J37</f>
        <v>0</v>
      </c>
      <c r="F37" s="80"/>
      <c r="G37" s="81">
        <f>ROUND(E37*F37*J38,2)</f>
        <v>0</v>
      </c>
      <c r="H37" s="81">
        <f t="shared" si="2"/>
        <v>0</v>
      </c>
      <c r="I37" s="82" t="s">
        <v>115</v>
      </c>
      <c r="J37" s="83"/>
      <c r="K37" s="84" t="s">
        <v>114</v>
      </c>
      <c r="S37" s="55"/>
    </row>
    <row r="38" spans="1:19" x14ac:dyDescent="0.2">
      <c r="A38" s="266"/>
      <c r="B38" s="269"/>
      <c r="C38" s="77" t="s">
        <v>116</v>
      </c>
      <c r="D38" s="78" t="s">
        <v>117</v>
      </c>
      <c r="E38" s="79">
        <f>IF(E37&gt;0,E37-1,0)</f>
        <v>0</v>
      </c>
      <c r="F38" s="80"/>
      <c r="G38" s="81">
        <f>ROUND(E38*F38*J38,2)</f>
        <v>0</v>
      </c>
      <c r="H38" s="81">
        <f t="shared" si="2"/>
        <v>0</v>
      </c>
      <c r="I38" s="85" t="s">
        <v>118</v>
      </c>
      <c r="J38" s="83"/>
      <c r="K38" s="84" t="s">
        <v>119</v>
      </c>
      <c r="S38" s="55"/>
    </row>
    <row r="39" spans="1:19" x14ac:dyDescent="0.2">
      <c r="A39" s="266"/>
      <c r="B39" s="269"/>
      <c r="C39" s="77" t="s">
        <v>120</v>
      </c>
      <c r="D39" s="86"/>
      <c r="E39" s="87"/>
      <c r="F39" s="80"/>
      <c r="G39" s="81">
        <f>ROUND(E39*F39,2)</f>
        <v>0</v>
      </c>
      <c r="H39" s="81">
        <f t="shared" si="2"/>
        <v>0</v>
      </c>
      <c r="I39" s="88"/>
      <c r="J39" s="61"/>
      <c r="S39" s="55"/>
    </row>
    <row r="40" spans="1:19" x14ac:dyDescent="0.2">
      <c r="A40" s="266"/>
      <c r="B40" s="269"/>
      <c r="C40" s="77" t="s">
        <v>121</v>
      </c>
      <c r="D40" s="86"/>
      <c r="E40" s="87"/>
      <c r="F40" s="80"/>
      <c r="G40" s="81">
        <f>ROUND(E40*F40,2)</f>
        <v>0</v>
      </c>
      <c r="H40" s="81">
        <f t="shared" si="2"/>
        <v>0</v>
      </c>
      <c r="I40" s="88"/>
      <c r="J40" s="61"/>
      <c r="S40" s="55"/>
    </row>
    <row r="41" spans="1:19" x14ac:dyDescent="0.2">
      <c r="A41" s="266"/>
      <c r="B41" s="269"/>
      <c r="C41" s="88" t="s">
        <v>122</v>
      </c>
      <c r="D41" s="86"/>
      <c r="E41" s="87"/>
      <c r="F41" s="80"/>
      <c r="G41" s="81">
        <f>ROUND(E41*F41,2)</f>
        <v>0</v>
      </c>
      <c r="H41" s="81">
        <f t="shared" si="2"/>
        <v>0</v>
      </c>
      <c r="I41" s="88"/>
      <c r="J41" s="61"/>
      <c r="S41" s="55"/>
    </row>
    <row r="42" spans="1:19" x14ac:dyDescent="0.2">
      <c r="A42" s="267"/>
      <c r="B42" s="270"/>
      <c r="C42" s="88" t="s">
        <v>122</v>
      </c>
      <c r="D42" s="86"/>
      <c r="E42" s="87"/>
      <c r="F42" s="80"/>
      <c r="G42" s="81">
        <f>ROUND(E42*F42,2)</f>
        <v>0</v>
      </c>
      <c r="H42" s="81">
        <f t="shared" si="2"/>
        <v>0</v>
      </c>
      <c r="I42" s="88"/>
      <c r="J42" s="61"/>
      <c r="S42" s="55"/>
    </row>
    <row r="43" spans="1:19" ht="11.4" customHeight="1" x14ac:dyDescent="0.2">
      <c r="A43" s="265" t="s">
        <v>124</v>
      </c>
      <c r="B43" s="268" t="s">
        <v>110</v>
      </c>
      <c r="C43" s="72" t="s">
        <v>111</v>
      </c>
      <c r="D43" s="73"/>
      <c r="E43" s="74"/>
      <c r="F43" s="75"/>
      <c r="G43" s="75">
        <f>SUM(G44:G49)</f>
        <v>0</v>
      </c>
      <c r="H43" s="75">
        <f t="shared" si="2"/>
        <v>0</v>
      </c>
      <c r="I43" s="76" t="s">
        <v>112</v>
      </c>
      <c r="J43" s="276"/>
      <c r="K43" s="277"/>
      <c r="S43" s="55"/>
    </row>
    <row r="44" spans="1:19" x14ac:dyDescent="0.2">
      <c r="A44" s="266"/>
      <c r="B44" s="269"/>
      <c r="C44" s="77" t="s">
        <v>113</v>
      </c>
      <c r="D44" s="78" t="s">
        <v>114</v>
      </c>
      <c r="E44" s="79">
        <f>J44</f>
        <v>0</v>
      </c>
      <c r="F44" s="80"/>
      <c r="G44" s="81">
        <f>ROUND(E44*F44*J45,2)</f>
        <v>0</v>
      </c>
      <c r="H44" s="81">
        <f t="shared" si="2"/>
        <v>0</v>
      </c>
      <c r="I44" s="82" t="s">
        <v>115</v>
      </c>
      <c r="J44" s="83"/>
      <c r="K44" s="84" t="s">
        <v>114</v>
      </c>
      <c r="S44" s="55"/>
    </row>
    <row r="45" spans="1:19" x14ac:dyDescent="0.2">
      <c r="A45" s="266"/>
      <c r="B45" s="269"/>
      <c r="C45" s="77" t="s">
        <v>116</v>
      </c>
      <c r="D45" s="78" t="s">
        <v>117</v>
      </c>
      <c r="E45" s="79">
        <f>IF(E44&gt;0,E44-1,0)</f>
        <v>0</v>
      </c>
      <c r="F45" s="80"/>
      <c r="G45" s="81">
        <f>ROUND(E45*F45*J45,2)</f>
        <v>0</v>
      </c>
      <c r="H45" s="81">
        <f t="shared" si="2"/>
        <v>0</v>
      </c>
      <c r="I45" s="85" t="s">
        <v>118</v>
      </c>
      <c r="J45" s="83"/>
      <c r="K45" s="84" t="s">
        <v>119</v>
      </c>
      <c r="S45" s="55"/>
    </row>
    <row r="46" spans="1:19" x14ac:dyDescent="0.2">
      <c r="A46" s="266"/>
      <c r="B46" s="269"/>
      <c r="C46" s="77" t="s">
        <v>120</v>
      </c>
      <c r="D46" s="86"/>
      <c r="E46" s="87"/>
      <c r="F46" s="80"/>
      <c r="G46" s="81">
        <f>ROUND(E46*F46,2)</f>
        <v>0</v>
      </c>
      <c r="H46" s="81">
        <f t="shared" si="2"/>
        <v>0</v>
      </c>
      <c r="I46" s="88"/>
      <c r="J46" s="61"/>
      <c r="S46" s="55"/>
    </row>
    <row r="47" spans="1:19" x14ac:dyDescent="0.2">
      <c r="A47" s="266"/>
      <c r="B47" s="269"/>
      <c r="C47" s="77" t="s">
        <v>121</v>
      </c>
      <c r="D47" s="86"/>
      <c r="E47" s="87"/>
      <c r="F47" s="80"/>
      <c r="G47" s="81">
        <f>ROUND(E47*F47,2)</f>
        <v>0</v>
      </c>
      <c r="H47" s="81">
        <f t="shared" si="2"/>
        <v>0</v>
      </c>
      <c r="I47" s="88"/>
      <c r="J47" s="61"/>
      <c r="S47" s="55"/>
    </row>
    <row r="48" spans="1:19" x14ac:dyDescent="0.2">
      <c r="A48" s="266"/>
      <c r="B48" s="269"/>
      <c r="C48" s="88" t="s">
        <v>122</v>
      </c>
      <c r="D48" s="86"/>
      <c r="E48" s="87"/>
      <c r="F48" s="80"/>
      <c r="G48" s="81">
        <f>ROUND(E48*F48,2)</f>
        <v>0</v>
      </c>
      <c r="H48" s="81">
        <f t="shared" si="2"/>
        <v>0</v>
      </c>
      <c r="I48" s="88"/>
      <c r="J48" s="61"/>
      <c r="S48" s="55"/>
    </row>
    <row r="49" spans="1:19" x14ac:dyDescent="0.2">
      <c r="A49" s="267"/>
      <c r="B49" s="270"/>
      <c r="C49" s="88" t="s">
        <v>122</v>
      </c>
      <c r="D49" s="86"/>
      <c r="E49" s="87"/>
      <c r="F49" s="80"/>
      <c r="G49" s="81">
        <f>ROUND(E49*F49,2)</f>
        <v>0</v>
      </c>
      <c r="H49" s="81">
        <f t="shared" si="2"/>
        <v>0</v>
      </c>
      <c r="I49" s="88"/>
      <c r="J49" s="61"/>
      <c r="S49" s="55"/>
    </row>
    <row r="50" spans="1:19" ht="11.4" customHeight="1" x14ac:dyDescent="0.2">
      <c r="A50" s="265" t="s">
        <v>125</v>
      </c>
      <c r="B50" s="268" t="s">
        <v>110</v>
      </c>
      <c r="C50" s="72" t="s">
        <v>111</v>
      </c>
      <c r="D50" s="73"/>
      <c r="E50" s="74"/>
      <c r="F50" s="75"/>
      <c r="G50" s="75">
        <f>SUM(G51:G56)</f>
        <v>0</v>
      </c>
      <c r="H50" s="75">
        <f t="shared" si="2"/>
        <v>0</v>
      </c>
      <c r="I50" s="76" t="s">
        <v>112</v>
      </c>
      <c r="J50" s="276"/>
      <c r="K50" s="277"/>
      <c r="S50" s="55"/>
    </row>
    <row r="51" spans="1:19" x14ac:dyDescent="0.2">
      <c r="A51" s="266"/>
      <c r="B51" s="269"/>
      <c r="C51" s="77" t="s">
        <v>113</v>
      </c>
      <c r="D51" s="78" t="s">
        <v>114</v>
      </c>
      <c r="E51" s="79">
        <f>J51</f>
        <v>0</v>
      </c>
      <c r="F51" s="80"/>
      <c r="G51" s="81">
        <f>ROUND(E51*F51*J52,2)</f>
        <v>0</v>
      </c>
      <c r="H51" s="81">
        <f t="shared" si="2"/>
        <v>0</v>
      </c>
      <c r="I51" s="82" t="s">
        <v>115</v>
      </c>
      <c r="J51" s="83"/>
      <c r="K51" s="84" t="s">
        <v>114</v>
      </c>
      <c r="S51" s="55"/>
    </row>
    <row r="52" spans="1:19" x14ac:dyDescent="0.2">
      <c r="A52" s="266"/>
      <c r="B52" s="269"/>
      <c r="C52" s="77" t="s">
        <v>116</v>
      </c>
      <c r="D52" s="78" t="s">
        <v>117</v>
      </c>
      <c r="E52" s="79">
        <f>IF(E51&gt;0,E51-1,0)</f>
        <v>0</v>
      </c>
      <c r="F52" s="80"/>
      <c r="G52" s="81">
        <f>ROUND(E52*F52*J52,2)</f>
        <v>0</v>
      </c>
      <c r="H52" s="81">
        <f t="shared" si="2"/>
        <v>0</v>
      </c>
      <c r="I52" s="85" t="s">
        <v>118</v>
      </c>
      <c r="J52" s="83"/>
      <c r="K52" s="84" t="s">
        <v>119</v>
      </c>
      <c r="S52" s="55"/>
    </row>
    <row r="53" spans="1:19" x14ac:dyDescent="0.2">
      <c r="A53" s="266"/>
      <c r="B53" s="269"/>
      <c r="C53" s="77" t="s">
        <v>120</v>
      </c>
      <c r="D53" s="86"/>
      <c r="E53" s="87"/>
      <c r="F53" s="80"/>
      <c r="G53" s="81">
        <f>ROUND(E53*F53,2)</f>
        <v>0</v>
      </c>
      <c r="H53" s="81">
        <f t="shared" si="2"/>
        <v>0</v>
      </c>
      <c r="I53" s="88"/>
      <c r="J53" s="61"/>
      <c r="S53" s="55"/>
    </row>
    <row r="54" spans="1:19" x14ac:dyDescent="0.2">
      <c r="A54" s="266"/>
      <c r="B54" s="269"/>
      <c r="C54" s="77" t="s">
        <v>121</v>
      </c>
      <c r="D54" s="86"/>
      <c r="E54" s="87"/>
      <c r="F54" s="80"/>
      <c r="G54" s="81">
        <f>ROUND(E54*F54,2)</f>
        <v>0</v>
      </c>
      <c r="H54" s="81">
        <f t="shared" si="2"/>
        <v>0</v>
      </c>
      <c r="I54" s="88"/>
      <c r="J54" s="61"/>
      <c r="S54" s="55"/>
    </row>
    <row r="55" spans="1:19" x14ac:dyDescent="0.2">
      <c r="A55" s="266"/>
      <c r="B55" s="269"/>
      <c r="C55" s="88" t="s">
        <v>122</v>
      </c>
      <c r="D55" s="86"/>
      <c r="E55" s="87"/>
      <c r="F55" s="80"/>
      <c r="G55" s="81">
        <f>ROUND(E55*F55,2)</f>
        <v>0</v>
      </c>
      <c r="H55" s="81">
        <f t="shared" si="2"/>
        <v>0</v>
      </c>
      <c r="I55" s="88"/>
      <c r="J55" s="61"/>
      <c r="S55" s="55"/>
    </row>
    <row r="56" spans="1:19" x14ac:dyDescent="0.2">
      <c r="A56" s="267"/>
      <c r="B56" s="270"/>
      <c r="C56" s="88" t="s">
        <v>122</v>
      </c>
      <c r="D56" s="86"/>
      <c r="E56" s="87"/>
      <c r="F56" s="80"/>
      <c r="G56" s="81">
        <f>ROUND(E56*F56,2)</f>
        <v>0</v>
      </c>
      <c r="H56" s="81">
        <f t="shared" si="2"/>
        <v>0</v>
      </c>
      <c r="I56" s="88"/>
      <c r="J56" s="61"/>
      <c r="S56" s="55"/>
    </row>
    <row r="57" spans="1:19" ht="11.4" customHeight="1" x14ac:dyDescent="0.2">
      <c r="A57" s="265" t="s">
        <v>126</v>
      </c>
      <c r="B57" s="268" t="s">
        <v>110</v>
      </c>
      <c r="C57" s="72" t="s">
        <v>111</v>
      </c>
      <c r="D57" s="73"/>
      <c r="E57" s="74"/>
      <c r="F57" s="75"/>
      <c r="G57" s="75">
        <f>SUM(G58:G63)</f>
        <v>0</v>
      </c>
      <c r="H57" s="75">
        <f t="shared" si="2"/>
        <v>0</v>
      </c>
      <c r="I57" s="76" t="s">
        <v>112</v>
      </c>
      <c r="J57" s="276"/>
      <c r="K57" s="277"/>
      <c r="S57" s="55"/>
    </row>
    <row r="58" spans="1:19" x14ac:dyDescent="0.2">
      <c r="A58" s="266"/>
      <c r="B58" s="269"/>
      <c r="C58" s="77" t="s">
        <v>113</v>
      </c>
      <c r="D58" s="78" t="s">
        <v>114</v>
      </c>
      <c r="E58" s="79">
        <f>J58</f>
        <v>0</v>
      </c>
      <c r="F58" s="80"/>
      <c r="G58" s="81">
        <f>ROUND(E58*F58*J59,2)</f>
        <v>0</v>
      </c>
      <c r="H58" s="81">
        <f t="shared" si="2"/>
        <v>0</v>
      </c>
      <c r="I58" s="82" t="s">
        <v>115</v>
      </c>
      <c r="J58" s="83"/>
      <c r="K58" s="84" t="s">
        <v>114</v>
      </c>
      <c r="S58" s="55"/>
    </row>
    <row r="59" spans="1:19" x14ac:dyDescent="0.2">
      <c r="A59" s="266"/>
      <c r="B59" s="269"/>
      <c r="C59" s="77" t="s">
        <v>116</v>
      </c>
      <c r="D59" s="78" t="s">
        <v>117</v>
      </c>
      <c r="E59" s="79">
        <f>IF(E58&gt;0,E58-1,0)</f>
        <v>0</v>
      </c>
      <c r="F59" s="80"/>
      <c r="G59" s="81">
        <f>ROUND(E59*F59*J59,2)</f>
        <v>0</v>
      </c>
      <c r="H59" s="81">
        <f t="shared" si="2"/>
        <v>0</v>
      </c>
      <c r="I59" s="85" t="s">
        <v>118</v>
      </c>
      <c r="J59" s="83"/>
      <c r="K59" s="84" t="s">
        <v>119</v>
      </c>
      <c r="S59" s="55"/>
    </row>
    <row r="60" spans="1:19" x14ac:dyDescent="0.2">
      <c r="A60" s="266"/>
      <c r="B60" s="269"/>
      <c r="C60" s="77" t="s">
        <v>120</v>
      </c>
      <c r="D60" s="86"/>
      <c r="E60" s="87"/>
      <c r="F60" s="80"/>
      <c r="G60" s="81">
        <f>ROUND(E60*F60,2)</f>
        <v>0</v>
      </c>
      <c r="H60" s="81">
        <f t="shared" si="2"/>
        <v>0</v>
      </c>
      <c r="I60" s="88"/>
      <c r="J60" s="61"/>
      <c r="S60" s="55"/>
    </row>
    <row r="61" spans="1:19" x14ac:dyDescent="0.2">
      <c r="A61" s="266"/>
      <c r="B61" s="269"/>
      <c r="C61" s="77" t="s">
        <v>121</v>
      </c>
      <c r="D61" s="86"/>
      <c r="E61" s="87"/>
      <c r="F61" s="80"/>
      <c r="G61" s="81">
        <f>ROUND(E61*F61,2)</f>
        <v>0</v>
      </c>
      <c r="H61" s="81">
        <f t="shared" si="2"/>
        <v>0</v>
      </c>
      <c r="I61" s="88"/>
      <c r="J61" s="61"/>
      <c r="S61" s="55"/>
    </row>
    <row r="62" spans="1:19" x14ac:dyDescent="0.2">
      <c r="A62" s="266"/>
      <c r="B62" s="269"/>
      <c r="C62" s="88" t="s">
        <v>122</v>
      </c>
      <c r="D62" s="86"/>
      <c r="E62" s="87"/>
      <c r="F62" s="80"/>
      <c r="G62" s="81">
        <f>ROUND(E62*F62,2)</f>
        <v>0</v>
      </c>
      <c r="H62" s="81">
        <f t="shared" si="2"/>
        <v>0</v>
      </c>
      <c r="I62" s="88"/>
      <c r="J62" s="61"/>
      <c r="S62" s="55"/>
    </row>
    <row r="63" spans="1:19" x14ac:dyDescent="0.2">
      <c r="A63" s="267"/>
      <c r="B63" s="270"/>
      <c r="C63" s="88" t="s">
        <v>122</v>
      </c>
      <c r="D63" s="86"/>
      <c r="E63" s="87"/>
      <c r="F63" s="80"/>
      <c r="G63" s="81">
        <f>ROUND(E63*F63,2)</f>
        <v>0</v>
      </c>
      <c r="H63" s="81">
        <f t="shared" si="2"/>
        <v>0</v>
      </c>
      <c r="I63" s="88"/>
      <c r="J63" s="61"/>
      <c r="S63" s="55"/>
    </row>
    <row r="64" spans="1:19" ht="57" x14ac:dyDescent="0.2">
      <c r="A64" s="62" t="s">
        <v>8</v>
      </c>
      <c r="B64" s="257" t="s">
        <v>127</v>
      </c>
      <c r="C64" s="258"/>
      <c r="D64" s="258"/>
      <c r="E64" s="258"/>
      <c r="F64" s="259"/>
      <c r="G64" s="63">
        <f>SUM(G65:G84)</f>
        <v>0</v>
      </c>
      <c r="H64" s="63">
        <f>SUM(H65:H84)</f>
        <v>0</v>
      </c>
      <c r="I64" s="89"/>
      <c r="J64" s="90"/>
      <c r="K64" s="91" t="s">
        <v>128</v>
      </c>
      <c r="L64" s="91" t="s">
        <v>129</v>
      </c>
      <c r="M64" s="91" t="s">
        <v>130</v>
      </c>
      <c r="N64" s="91" t="s">
        <v>131</v>
      </c>
      <c r="O64" s="91" t="s">
        <v>132</v>
      </c>
      <c r="P64" s="91" t="s">
        <v>133</v>
      </c>
      <c r="Q64" s="91" t="s">
        <v>134</v>
      </c>
      <c r="R64" s="91" t="s">
        <v>135</v>
      </c>
      <c r="S64" s="55"/>
    </row>
    <row r="65" spans="1:19" x14ac:dyDescent="0.2">
      <c r="A65" s="65" t="s">
        <v>136</v>
      </c>
      <c r="B65" s="245"/>
      <c r="C65" s="246"/>
      <c r="D65" s="93"/>
      <c r="E65" s="69"/>
      <c r="F65" s="70">
        <f>R65</f>
        <v>0</v>
      </c>
      <c r="G65" s="70">
        <f>ROUND(E65*F65,2)</f>
        <v>0</v>
      </c>
      <c r="H65" s="70">
        <f t="shared" ref="H65:H84" si="3">ROUND(G65*$D$3,2)</f>
        <v>0</v>
      </c>
      <c r="I65" s="92"/>
      <c r="J65" s="61"/>
      <c r="K65" s="94"/>
      <c r="L65" s="80"/>
      <c r="M65" s="80"/>
      <c r="N65" s="80"/>
      <c r="O65" s="81" t="str">
        <f>IFERROR((L65-N65)/M65,"0")</f>
        <v>0</v>
      </c>
      <c r="P65" s="80"/>
      <c r="Q65" s="95"/>
      <c r="R65" s="81">
        <f>O65*P65*Q65</f>
        <v>0</v>
      </c>
      <c r="S65" s="55"/>
    </row>
    <row r="66" spans="1:19" x14ac:dyDescent="0.2">
      <c r="A66" s="65" t="s">
        <v>137</v>
      </c>
      <c r="B66" s="245"/>
      <c r="C66" s="246"/>
      <c r="D66" s="93"/>
      <c r="E66" s="69"/>
      <c r="F66" s="70">
        <f t="shared" ref="F66:F84" si="4">R66</f>
        <v>0</v>
      </c>
      <c r="G66" s="70">
        <f t="shared" ref="G66:G84" si="5">ROUND(E66*F66,2)</f>
        <v>0</v>
      </c>
      <c r="H66" s="70">
        <f t="shared" si="3"/>
        <v>0</v>
      </c>
      <c r="I66" s="96"/>
      <c r="J66" s="61"/>
      <c r="K66" s="97"/>
      <c r="L66" s="80"/>
      <c r="M66" s="80"/>
      <c r="N66" s="80"/>
      <c r="O66" s="81" t="str">
        <f t="shared" ref="O66:O84" si="6">IFERROR((L66-N66)/M66,"0")</f>
        <v>0</v>
      </c>
      <c r="P66" s="80"/>
      <c r="Q66" s="95"/>
      <c r="R66" s="81">
        <f t="shared" ref="R66:R84" si="7">O66*P66*Q66</f>
        <v>0</v>
      </c>
      <c r="S66" s="55"/>
    </row>
    <row r="67" spans="1:19" x14ac:dyDescent="0.2">
      <c r="A67" s="65" t="s">
        <v>138</v>
      </c>
      <c r="B67" s="245"/>
      <c r="C67" s="246"/>
      <c r="D67" s="93"/>
      <c r="E67" s="69"/>
      <c r="F67" s="70">
        <f t="shared" si="4"/>
        <v>0</v>
      </c>
      <c r="G67" s="70">
        <f t="shared" si="5"/>
        <v>0</v>
      </c>
      <c r="H67" s="70">
        <f t="shared" si="3"/>
        <v>0</v>
      </c>
      <c r="I67" s="92"/>
      <c r="J67" s="61"/>
      <c r="K67" s="97"/>
      <c r="L67" s="80"/>
      <c r="M67" s="80"/>
      <c r="N67" s="80"/>
      <c r="O67" s="81" t="str">
        <f t="shared" si="6"/>
        <v>0</v>
      </c>
      <c r="P67" s="80"/>
      <c r="Q67" s="95"/>
      <c r="R67" s="81">
        <f t="shared" si="7"/>
        <v>0</v>
      </c>
      <c r="S67" s="55"/>
    </row>
    <row r="68" spans="1:19" x14ac:dyDescent="0.2">
      <c r="A68" s="65" t="s">
        <v>139</v>
      </c>
      <c r="B68" s="245"/>
      <c r="C68" s="246"/>
      <c r="D68" s="93"/>
      <c r="E68" s="69"/>
      <c r="F68" s="70">
        <f t="shared" si="4"/>
        <v>0</v>
      </c>
      <c r="G68" s="70">
        <f t="shared" si="5"/>
        <v>0</v>
      </c>
      <c r="H68" s="70">
        <f t="shared" si="3"/>
        <v>0</v>
      </c>
      <c r="I68" s="92"/>
      <c r="J68" s="61"/>
      <c r="K68" s="97"/>
      <c r="L68" s="80"/>
      <c r="M68" s="80"/>
      <c r="N68" s="80"/>
      <c r="O68" s="81" t="str">
        <f t="shared" si="6"/>
        <v>0</v>
      </c>
      <c r="P68" s="80"/>
      <c r="Q68" s="95"/>
      <c r="R68" s="81">
        <f t="shared" si="7"/>
        <v>0</v>
      </c>
      <c r="S68" s="55"/>
    </row>
    <row r="69" spans="1:19" x14ac:dyDescent="0.2">
      <c r="A69" s="65" t="s">
        <v>140</v>
      </c>
      <c r="B69" s="245"/>
      <c r="C69" s="246"/>
      <c r="D69" s="93"/>
      <c r="E69" s="69"/>
      <c r="F69" s="70">
        <f t="shared" si="4"/>
        <v>0</v>
      </c>
      <c r="G69" s="70">
        <f t="shared" si="5"/>
        <v>0</v>
      </c>
      <c r="H69" s="70">
        <f t="shared" si="3"/>
        <v>0</v>
      </c>
      <c r="I69" s="92"/>
      <c r="J69" s="61"/>
      <c r="K69" s="97"/>
      <c r="L69" s="80"/>
      <c r="M69" s="80"/>
      <c r="N69" s="80"/>
      <c r="O69" s="81" t="str">
        <f t="shared" si="6"/>
        <v>0</v>
      </c>
      <c r="P69" s="80"/>
      <c r="Q69" s="95"/>
      <c r="R69" s="81">
        <f t="shared" si="7"/>
        <v>0</v>
      </c>
      <c r="S69" s="55"/>
    </row>
    <row r="70" spans="1:19" x14ac:dyDescent="0.2">
      <c r="A70" s="65" t="s">
        <v>141</v>
      </c>
      <c r="B70" s="245"/>
      <c r="C70" s="246"/>
      <c r="D70" s="93"/>
      <c r="E70" s="69"/>
      <c r="F70" s="70">
        <f t="shared" si="4"/>
        <v>0</v>
      </c>
      <c r="G70" s="70">
        <f t="shared" si="5"/>
        <v>0</v>
      </c>
      <c r="H70" s="70">
        <f t="shared" si="3"/>
        <v>0</v>
      </c>
      <c r="I70" s="92"/>
      <c r="J70" s="61"/>
      <c r="K70" s="97"/>
      <c r="L70" s="80"/>
      <c r="M70" s="80"/>
      <c r="N70" s="80"/>
      <c r="O70" s="81" t="str">
        <f t="shared" si="6"/>
        <v>0</v>
      </c>
      <c r="P70" s="80"/>
      <c r="Q70" s="95"/>
      <c r="R70" s="81">
        <f t="shared" si="7"/>
        <v>0</v>
      </c>
      <c r="S70" s="55"/>
    </row>
    <row r="71" spans="1:19" x14ac:dyDescent="0.2">
      <c r="A71" s="65" t="s">
        <v>142</v>
      </c>
      <c r="B71" s="245"/>
      <c r="C71" s="246"/>
      <c r="D71" s="93"/>
      <c r="E71" s="69"/>
      <c r="F71" s="70">
        <f>R71</f>
        <v>0</v>
      </c>
      <c r="G71" s="70">
        <f t="shared" si="5"/>
        <v>0</v>
      </c>
      <c r="H71" s="70">
        <f t="shared" si="3"/>
        <v>0</v>
      </c>
      <c r="I71" s="92"/>
      <c r="J71" s="61"/>
      <c r="K71" s="97"/>
      <c r="L71" s="80"/>
      <c r="M71" s="80"/>
      <c r="N71" s="80"/>
      <c r="O71" s="81" t="str">
        <f t="shared" si="6"/>
        <v>0</v>
      </c>
      <c r="P71" s="80"/>
      <c r="Q71" s="95"/>
      <c r="R71" s="81">
        <f t="shared" si="7"/>
        <v>0</v>
      </c>
      <c r="S71" s="55"/>
    </row>
    <row r="72" spans="1:19" x14ac:dyDescent="0.2">
      <c r="A72" s="65" t="s">
        <v>143</v>
      </c>
      <c r="B72" s="245"/>
      <c r="C72" s="246"/>
      <c r="D72" s="93"/>
      <c r="E72" s="69"/>
      <c r="F72" s="70">
        <f t="shared" si="4"/>
        <v>0</v>
      </c>
      <c r="G72" s="70">
        <f t="shared" si="5"/>
        <v>0</v>
      </c>
      <c r="H72" s="70">
        <f t="shared" si="3"/>
        <v>0</v>
      </c>
      <c r="I72" s="92"/>
      <c r="J72" s="61"/>
      <c r="K72" s="97"/>
      <c r="L72" s="80"/>
      <c r="M72" s="80"/>
      <c r="N72" s="80"/>
      <c r="O72" s="81" t="str">
        <f t="shared" si="6"/>
        <v>0</v>
      </c>
      <c r="P72" s="80"/>
      <c r="Q72" s="95"/>
      <c r="R72" s="81">
        <f t="shared" si="7"/>
        <v>0</v>
      </c>
      <c r="S72" s="55"/>
    </row>
    <row r="73" spans="1:19" x14ac:dyDescent="0.2">
      <c r="A73" s="65" t="s">
        <v>144</v>
      </c>
      <c r="B73" s="245"/>
      <c r="C73" s="246"/>
      <c r="D73" s="93"/>
      <c r="E73" s="69"/>
      <c r="F73" s="70">
        <f t="shared" si="4"/>
        <v>0</v>
      </c>
      <c r="G73" s="70">
        <f t="shared" si="5"/>
        <v>0</v>
      </c>
      <c r="H73" s="70">
        <f t="shared" si="3"/>
        <v>0</v>
      </c>
      <c r="I73" s="92"/>
      <c r="J73" s="61"/>
      <c r="K73" s="97"/>
      <c r="L73" s="80"/>
      <c r="M73" s="80"/>
      <c r="N73" s="80"/>
      <c r="O73" s="81" t="str">
        <f t="shared" si="6"/>
        <v>0</v>
      </c>
      <c r="P73" s="80"/>
      <c r="Q73" s="95"/>
      <c r="R73" s="81">
        <f t="shared" si="7"/>
        <v>0</v>
      </c>
      <c r="S73" s="55"/>
    </row>
    <row r="74" spans="1:19" x14ac:dyDescent="0.2">
      <c r="A74" s="65" t="s">
        <v>145</v>
      </c>
      <c r="B74" s="245"/>
      <c r="C74" s="246"/>
      <c r="D74" s="93"/>
      <c r="E74" s="69"/>
      <c r="F74" s="70">
        <f t="shared" si="4"/>
        <v>0</v>
      </c>
      <c r="G74" s="70">
        <f t="shared" si="5"/>
        <v>0</v>
      </c>
      <c r="H74" s="70">
        <f t="shared" si="3"/>
        <v>0</v>
      </c>
      <c r="I74" s="92"/>
      <c r="J74" s="61"/>
      <c r="K74" s="97"/>
      <c r="L74" s="80"/>
      <c r="M74" s="80"/>
      <c r="N74" s="80"/>
      <c r="O74" s="81" t="str">
        <f t="shared" si="6"/>
        <v>0</v>
      </c>
      <c r="P74" s="80"/>
      <c r="Q74" s="95"/>
      <c r="R74" s="81">
        <f t="shared" si="7"/>
        <v>0</v>
      </c>
      <c r="S74" s="55"/>
    </row>
    <row r="75" spans="1:19" x14ac:dyDescent="0.2">
      <c r="A75" s="65" t="s">
        <v>146</v>
      </c>
      <c r="B75" s="245"/>
      <c r="C75" s="246"/>
      <c r="D75" s="93"/>
      <c r="E75" s="69"/>
      <c r="F75" s="70">
        <f t="shared" si="4"/>
        <v>0</v>
      </c>
      <c r="G75" s="70">
        <f t="shared" si="5"/>
        <v>0</v>
      </c>
      <c r="H75" s="70">
        <f t="shared" si="3"/>
        <v>0</v>
      </c>
      <c r="I75" s="92"/>
      <c r="J75" s="61"/>
      <c r="K75" s="97"/>
      <c r="L75" s="80"/>
      <c r="M75" s="80"/>
      <c r="N75" s="80"/>
      <c r="O75" s="81" t="str">
        <f t="shared" si="6"/>
        <v>0</v>
      </c>
      <c r="P75" s="80"/>
      <c r="Q75" s="95"/>
      <c r="R75" s="81">
        <f t="shared" si="7"/>
        <v>0</v>
      </c>
      <c r="S75" s="55"/>
    </row>
    <row r="76" spans="1:19" x14ac:dyDescent="0.2">
      <c r="A76" s="65" t="s">
        <v>147</v>
      </c>
      <c r="B76" s="245"/>
      <c r="C76" s="246"/>
      <c r="D76" s="93"/>
      <c r="E76" s="69"/>
      <c r="F76" s="70">
        <f t="shared" si="4"/>
        <v>0</v>
      </c>
      <c r="G76" s="70">
        <f t="shared" si="5"/>
        <v>0</v>
      </c>
      <c r="H76" s="70">
        <f t="shared" si="3"/>
        <v>0</v>
      </c>
      <c r="I76" s="92"/>
      <c r="J76" s="61"/>
      <c r="K76" s="97"/>
      <c r="L76" s="80"/>
      <c r="M76" s="80"/>
      <c r="N76" s="80"/>
      <c r="O76" s="81" t="str">
        <f t="shared" si="6"/>
        <v>0</v>
      </c>
      <c r="P76" s="80"/>
      <c r="Q76" s="95"/>
      <c r="R76" s="81">
        <f t="shared" si="7"/>
        <v>0</v>
      </c>
      <c r="S76" s="55"/>
    </row>
    <row r="77" spans="1:19" x14ac:dyDescent="0.2">
      <c r="A77" s="65" t="s">
        <v>148</v>
      </c>
      <c r="B77" s="245"/>
      <c r="C77" s="246"/>
      <c r="D77" s="93"/>
      <c r="E77" s="69"/>
      <c r="F77" s="70">
        <f t="shared" si="4"/>
        <v>0</v>
      </c>
      <c r="G77" s="70">
        <f t="shared" si="5"/>
        <v>0</v>
      </c>
      <c r="H77" s="70">
        <f t="shared" si="3"/>
        <v>0</v>
      </c>
      <c r="I77" s="92"/>
      <c r="J77" s="61"/>
      <c r="K77" s="97"/>
      <c r="L77" s="80"/>
      <c r="M77" s="80"/>
      <c r="N77" s="80"/>
      <c r="O77" s="81" t="str">
        <f t="shared" si="6"/>
        <v>0</v>
      </c>
      <c r="P77" s="80"/>
      <c r="Q77" s="95"/>
      <c r="R77" s="81">
        <f t="shared" si="7"/>
        <v>0</v>
      </c>
      <c r="S77" s="55"/>
    </row>
    <row r="78" spans="1:19" x14ac:dyDescent="0.2">
      <c r="A78" s="65" t="s">
        <v>149</v>
      </c>
      <c r="B78" s="245"/>
      <c r="C78" s="246"/>
      <c r="D78" s="93"/>
      <c r="E78" s="69"/>
      <c r="F78" s="70">
        <f t="shared" si="4"/>
        <v>0</v>
      </c>
      <c r="G78" s="70">
        <f t="shared" si="5"/>
        <v>0</v>
      </c>
      <c r="H78" s="70">
        <f t="shared" si="3"/>
        <v>0</v>
      </c>
      <c r="I78" s="92"/>
      <c r="J78" s="61"/>
      <c r="K78" s="97"/>
      <c r="L78" s="80"/>
      <c r="M78" s="80"/>
      <c r="N78" s="80"/>
      <c r="O78" s="81" t="str">
        <f t="shared" si="6"/>
        <v>0</v>
      </c>
      <c r="P78" s="80"/>
      <c r="Q78" s="95"/>
      <c r="R78" s="81">
        <f t="shared" si="7"/>
        <v>0</v>
      </c>
      <c r="S78" s="55"/>
    </row>
    <row r="79" spans="1:19" x14ac:dyDescent="0.2">
      <c r="A79" s="65" t="s">
        <v>150</v>
      </c>
      <c r="B79" s="245"/>
      <c r="C79" s="246"/>
      <c r="D79" s="93"/>
      <c r="E79" s="69"/>
      <c r="F79" s="70">
        <f t="shared" si="4"/>
        <v>0</v>
      </c>
      <c r="G79" s="70">
        <f t="shared" si="5"/>
        <v>0</v>
      </c>
      <c r="H79" s="70">
        <f t="shared" si="3"/>
        <v>0</v>
      </c>
      <c r="I79" s="92"/>
      <c r="J79" s="61"/>
      <c r="K79" s="97"/>
      <c r="L79" s="80"/>
      <c r="M79" s="80"/>
      <c r="N79" s="80"/>
      <c r="O79" s="81" t="str">
        <f t="shared" si="6"/>
        <v>0</v>
      </c>
      <c r="P79" s="80"/>
      <c r="Q79" s="95"/>
      <c r="R79" s="81">
        <f t="shared" si="7"/>
        <v>0</v>
      </c>
      <c r="S79" s="55"/>
    </row>
    <row r="80" spans="1:19" x14ac:dyDescent="0.2">
      <c r="A80" s="65" t="s">
        <v>151</v>
      </c>
      <c r="B80" s="245"/>
      <c r="C80" s="246"/>
      <c r="D80" s="93"/>
      <c r="E80" s="69"/>
      <c r="F80" s="70">
        <f t="shared" si="4"/>
        <v>0</v>
      </c>
      <c r="G80" s="70">
        <f t="shared" si="5"/>
        <v>0</v>
      </c>
      <c r="H80" s="70">
        <f t="shared" si="3"/>
        <v>0</v>
      </c>
      <c r="I80" s="92"/>
      <c r="J80" s="61"/>
      <c r="K80" s="97"/>
      <c r="L80" s="80"/>
      <c r="M80" s="80"/>
      <c r="N80" s="80"/>
      <c r="O80" s="81" t="str">
        <f t="shared" si="6"/>
        <v>0</v>
      </c>
      <c r="P80" s="80"/>
      <c r="Q80" s="95"/>
      <c r="R80" s="81">
        <f t="shared" si="7"/>
        <v>0</v>
      </c>
      <c r="S80" s="55"/>
    </row>
    <row r="81" spans="1:19" x14ac:dyDescent="0.2">
      <c r="A81" s="65" t="s">
        <v>152</v>
      </c>
      <c r="B81" s="245"/>
      <c r="C81" s="246"/>
      <c r="D81" s="93"/>
      <c r="E81" s="69"/>
      <c r="F81" s="70">
        <f t="shared" si="4"/>
        <v>0</v>
      </c>
      <c r="G81" s="70">
        <f t="shared" si="5"/>
        <v>0</v>
      </c>
      <c r="H81" s="70">
        <f t="shared" si="3"/>
        <v>0</v>
      </c>
      <c r="I81" s="92"/>
      <c r="J81" s="61"/>
      <c r="K81" s="97"/>
      <c r="L81" s="80"/>
      <c r="M81" s="80"/>
      <c r="N81" s="80"/>
      <c r="O81" s="81" t="str">
        <f t="shared" si="6"/>
        <v>0</v>
      </c>
      <c r="P81" s="80"/>
      <c r="Q81" s="95"/>
      <c r="R81" s="81">
        <f t="shared" si="7"/>
        <v>0</v>
      </c>
      <c r="S81" s="55"/>
    </row>
    <row r="82" spans="1:19" x14ac:dyDescent="0.2">
      <c r="A82" s="65" t="s">
        <v>153</v>
      </c>
      <c r="B82" s="245"/>
      <c r="C82" s="246"/>
      <c r="D82" s="93"/>
      <c r="E82" s="69"/>
      <c r="F82" s="70">
        <f t="shared" si="4"/>
        <v>0</v>
      </c>
      <c r="G82" s="70">
        <f t="shared" si="5"/>
        <v>0</v>
      </c>
      <c r="H82" s="70">
        <f t="shared" si="3"/>
        <v>0</v>
      </c>
      <c r="I82" s="92"/>
      <c r="J82" s="61"/>
      <c r="K82" s="97"/>
      <c r="L82" s="80"/>
      <c r="M82" s="80"/>
      <c r="N82" s="80"/>
      <c r="O82" s="81" t="str">
        <f t="shared" si="6"/>
        <v>0</v>
      </c>
      <c r="P82" s="80"/>
      <c r="Q82" s="95"/>
      <c r="R82" s="81">
        <f t="shared" si="7"/>
        <v>0</v>
      </c>
      <c r="S82" s="55"/>
    </row>
    <row r="83" spans="1:19" x14ac:dyDescent="0.2">
      <c r="A83" s="65" t="s">
        <v>154</v>
      </c>
      <c r="B83" s="245"/>
      <c r="C83" s="246"/>
      <c r="D83" s="93"/>
      <c r="E83" s="69"/>
      <c r="F83" s="70">
        <f t="shared" si="4"/>
        <v>0</v>
      </c>
      <c r="G83" s="70">
        <f t="shared" si="5"/>
        <v>0</v>
      </c>
      <c r="H83" s="70">
        <f t="shared" si="3"/>
        <v>0</v>
      </c>
      <c r="I83" s="92"/>
      <c r="J83" s="61"/>
      <c r="K83" s="97"/>
      <c r="L83" s="80"/>
      <c r="M83" s="80"/>
      <c r="N83" s="80"/>
      <c r="O83" s="81" t="str">
        <f t="shared" si="6"/>
        <v>0</v>
      </c>
      <c r="P83" s="80"/>
      <c r="Q83" s="95"/>
      <c r="R83" s="81">
        <f t="shared" si="7"/>
        <v>0</v>
      </c>
      <c r="S83" s="55"/>
    </row>
    <row r="84" spans="1:19" x14ac:dyDescent="0.2">
      <c r="A84" s="65" t="s">
        <v>155</v>
      </c>
      <c r="B84" s="245"/>
      <c r="C84" s="246"/>
      <c r="D84" s="93"/>
      <c r="E84" s="69"/>
      <c r="F84" s="70">
        <f t="shared" si="4"/>
        <v>0</v>
      </c>
      <c r="G84" s="70">
        <f t="shared" si="5"/>
        <v>0</v>
      </c>
      <c r="H84" s="70">
        <f t="shared" si="3"/>
        <v>0</v>
      </c>
      <c r="I84" s="92"/>
      <c r="J84" s="61"/>
      <c r="K84" s="97"/>
      <c r="L84" s="80"/>
      <c r="M84" s="80"/>
      <c r="N84" s="80"/>
      <c r="O84" s="81" t="str">
        <f t="shared" si="6"/>
        <v>0</v>
      </c>
      <c r="P84" s="80"/>
      <c r="Q84" s="95"/>
      <c r="R84" s="81">
        <f t="shared" si="7"/>
        <v>0</v>
      </c>
      <c r="S84" s="55"/>
    </row>
    <row r="85" spans="1:19" ht="24.6" customHeight="1" x14ac:dyDescent="0.2">
      <c r="A85" s="62" t="s">
        <v>9</v>
      </c>
      <c r="B85" s="257" t="s">
        <v>156</v>
      </c>
      <c r="C85" s="258"/>
      <c r="D85" s="258"/>
      <c r="E85" s="258"/>
      <c r="F85" s="259"/>
      <c r="G85" s="63">
        <f>SUM(G86:G95)</f>
        <v>0</v>
      </c>
      <c r="H85" s="63">
        <f>SUM(H86:H95)</f>
        <v>0</v>
      </c>
      <c r="I85" s="160"/>
      <c r="J85" s="61"/>
      <c r="S85" s="55"/>
    </row>
    <row r="86" spans="1:19" x14ac:dyDescent="0.2">
      <c r="A86" s="65" t="s">
        <v>157</v>
      </c>
      <c r="B86" s="245"/>
      <c r="C86" s="246"/>
      <c r="D86" s="93"/>
      <c r="E86" s="69"/>
      <c r="F86" s="98"/>
      <c r="G86" s="70">
        <f t="shared" ref="G86:G95" si="8">ROUND(E86*F86,2)</f>
        <v>0</v>
      </c>
      <c r="H86" s="70">
        <f t="shared" ref="H86:H95" si="9">ROUND(G86*$D$3,2)</f>
        <v>0</v>
      </c>
      <c r="I86" s="264" t="s">
        <v>158</v>
      </c>
      <c r="J86" s="61"/>
      <c r="S86" s="55"/>
    </row>
    <row r="87" spans="1:19" x14ac:dyDescent="0.2">
      <c r="A87" s="65" t="s">
        <v>159</v>
      </c>
      <c r="B87" s="245"/>
      <c r="C87" s="246"/>
      <c r="D87" s="93"/>
      <c r="E87" s="69"/>
      <c r="F87" s="98"/>
      <c r="G87" s="70">
        <f t="shared" si="8"/>
        <v>0</v>
      </c>
      <c r="H87" s="70">
        <f t="shared" si="9"/>
        <v>0</v>
      </c>
      <c r="I87" s="264"/>
      <c r="J87" s="61"/>
      <c r="S87" s="55"/>
    </row>
    <row r="88" spans="1:19" x14ac:dyDescent="0.2">
      <c r="A88" s="65" t="s">
        <v>160</v>
      </c>
      <c r="B88" s="245"/>
      <c r="C88" s="246"/>
      <c r="D88" s="93"/>
      <c r="E88" s="69"/>
      <c r="F88" s="98"/>
      <c r="G88" s="70">
        <f t="shared" si="8"/>
        <v>0</v>
      </c>
      <c r="H88" s="70">
        <f t="shared" si="9"/>
        <v>0</v>
      </c>
      <c r="I88" s="264"/>
      <c r="J88" s="61"/>
      <c r="S88" s="55"/>
    </row>
    <row r="89" spans="1:19" x14ac:dyDescent="0.2">
      <c r="A89" s="65" t="s">
        <v>161</v>
      </c>
      <c r="B89" s="245"/>
      <c r="C89" s="246"/>
      <c r="D89" s="93"/>
      <c r="E89" s="69"/>
      <c r="F89" s="98"/>
      <c r="G89" s="70">
        <f t="shared" si="8"/>
        <v>0</v>
      </c>
      <c r="H89" s="70">
        <f t="shared" si="9"/>
        <v>0</v>
      </c>
      <c r="I89" s="264"/>
      <c r="J89" s="61"/>
      <c r="S89" s="55"/>
    </row>
    <row r="90" spans="1:19" x14ac:dyDescent="0.2">
      <c r="A90" s="65" t="s">
        <v>162</v>
      </c>
      <c r="B90" s="245"/>
      <c r="C90" s="246"/>
      <c r="D90" s="93"/>
      <c r="E90" s="69"/>
      <c r="F90" s="98"/>
      <c r="G90" s="70">
        <f t="shared" si="8"/>
        <v>0</v>
      </c>
      <c r="H90" s="70">
        <f t="shared" si="9"/>
        <v>0</v>
      </c>
      <c r="I90" s="161"/>
      <c r="J90" s="61"/>
      <c r="S90" s="55"/>
    </row>
    <row r="91" spans="1:19" x14ac:dyDescent="0.2">
      <c r="A91" s="65" t="s">
        <v>163</v>
      </c>
      <c r="B91" s="245"/>
      <c r="C91" s="246"/>
      <c r="D91" s="93"/>
      <c r="E91" s="69"/>
      <c r="F91" s="98"/>
      <c r="G91" s="70">
        <f t="shared" si="8"/>
        <v>0</v>
      </c>
      <c r="H91" s="70">
        <f t="shared" si="9"/>
        <v>0</v>
      </c>
      <c r="I91" s="161"/>
      <c r="J91" s="61"/>
      <c r="S91" s="55"/>
    </row>
    <row r="92" spans="1:19" x14ac:dyDescent="0.2">
      <c r="A92" s="65" t="s">
        <v>164</v>
      </c>
      <c r="B92" s="245"/>
      <c r="C92" s="246"/>
      <c r="D92" s="93"/>
      <c r="E92" s="69"/>
      <c r="F92" s="98"/>
      <c r="G92" s="70">
        <f t="shared" si="8"/>
        <v>0</v>
      </c>
      <c r="H92" s="70">
        <f t="shared" si="9"/>
        <v>0</v>
      </c>
      <c r="I92" s="161"/>
      <c r="J92" s="61"/>
      <c r="S92" s="55"/>
    </row>
    <row r="93" spans="1:19" x14ac:dyDescent="0.2">
      <c r="A93" s="65" t="s">
        <v>165</v>
      </c>
      <c r="B93" s="245"/>
      <c r="C93" s="246"/>
      <c r="D93" s="93"/>
      <c r="E93" s="69"/>
      <c r="F93" s="98"/>
      <c r="G93" s="70">
        <f t="shared" si="8"/>
        <v>0</v>
      </c>
      <c r="H93" s="70">
        <f t="shared" si="9"/>
        <v>0</v>
      </c>
      <c r="I93" s="161"/>
      <c r="J93" s="61"/>
      <c r="S93" s="55"/>
    </row>
    <row r="94" spans="1:19" x14ac:dyDescent="0.2">
      <c r="A94" s="65" t="s">
        <v>166</v>
      </c>
      <c r="B94" s="245"/>
      <c r="C94" s="246"/>
      <c r="D94" s="93"/>
      <c r="E94" s="69"/>
      <c r="F94" s="98"/>
      <c r="G94" s="70">
        <f t="shared" si="8"/>
        <v>0</v>
      </c>
      <c r="H94" s="70">
        <f t="shared" si="9"/>
        <v>0</v>
      </c>
      <c r="I94" s="161"/>
      <c r="J94" s="61"/>
      <c r="S94" s="55"/>
    </row>
    <row r="95" spans="1:19" x14ac:dyDescent="0.2">
      <c r="A95" s="65" t="s">
        <v>167</v>
      </c>
      <c r="B95" s="245"/>
      <c r="C95" s="246"/>
      <c r="D95" s="93"/>
      <c r="E95" s="69"/>
      <c r="F95" s="98"/>
      <c r="G95" s="70">
        <f t="shared" si="8"/>
        <v>0</v>
      </c>
      <c r="H95" s="70">
        <f t="shared" si="9"/>
        <v>0</v>
      </c>
      <c r="I95" s="161"/>
      <c r="J95" s="61"/>
      <c r="S95" s="55"/>
    </row>
    <row r="96" spans="1:19" ht="25.2" customHeight="1" x14ac:dyDescent="0.2">
      <c r="A96" s="62" t="s">
        <v>10</v>
      </c>
      <c r="B96" s="260" t="s">
        <v>168</v>
      </c>
      <c r="C96" s="261"/>
      <c r="D96" s="261"/>
      <c r="E96" s="261"/>
      <c r="F96" s="262"/>
      <c r="G96" s="63">
        <f>SUM(G97:G106)</f>
        <v>0</v>
      </c>
      <c r="H96" s="63">
        <f>SUM(H97:H106)</f>
        <v>0</v>
      </c>
      <c r="I96" s="161"/>
      <c r="J96" s="61"/>
      <c r="S96" s="55"/>
    </row>
    <row r="97" spans="1:19" x14ac:dyDescent="0.2">
      <c r="A97" s="65" t="s">
        <v>169</v>
      </c>
      <c r="B97" s="245"/>
      <c r="C97" s="246"/>
      <c r="D97" s="93"/>
      <c r="E97" s="69"/>
      <c r="F97" s="98"/>
      <c r="G97" s="70">
        <f t="shared" ref="G97:G106" si="10">ROUND(E97*F97,2)</f>
        <v>0</v>
      </c>
      <c r="H97" s="70">
        <f t="shared" ref="H97:H106" si="11">ROUND(G97*$D$3,2)</f>
        <v>0</v>
      </c>
      <c r="I97" s="161"/>
      <c r="J97" s="61"/>
      <c r="S97" s="55"/>
    </row>
    <row r="98" spans="1:19" x14ac:dyDescent="0.2">
      <c r="A98" s="65" t="s">
        <v>170</v>
      </c>
      <c r="B98" s="245"/>
      <c r="C98" s="246"/>
      <c r="D98" s="93"/>
      <c r="E98" s="69"/>
      <c r="F98" s="98"/>
      <c r="G98" s="70">
        <f t="shared" si="10"/>
        <v>0</v>
      </c>
      <c r="H98" s="70">
        <f t="shared" si="11"/>
        <v>0</v>
      </c>
      <c r="I98" s="161"/>
      <c r="J98" s="61"/>
      <c r="S98" s="55"/>
    </row>
    <row r="99" spans="1:19" x14ac:dyDescent="0.2">
      <c r="A99" s="65" t="s">
        <v>171</v>
      </c>
      <c r="B99" s="245"/>
      <c r="C99" s="246"/>
      <c r="D99" s="93"/>
      <c r="E99" s="69"/>
      <c r="F99" s="98"/>
      <c r="G99" s="70">
        <f t="shared" si="10"/>
        <v>0</v>
      </c>
      <c r="H99" s="70">
        <f t="shared" si="11"/>
        <v>0</v>
      </c>
      <c r="I99" s="161"/>
      <c r="J99" s="61"/>
      <c r="S99" s="55"/>
    </row>
    <row r="100" spans="1:19" x14ac:dyDescent="0.2">
      <c r="A100" s="65" t="s">
        <v>172</v>
      </c>
      <c r="B100" s="245"/>
      <c r="C100" s="246"/>
      <c r="D100" s="93"/>
      <c r="E100" s="69"/>
      <c r="F100" s="98"/>
      <c r="G100" s="70">
        <f t="shared" si="10"/>
        <v>0</v>
      </c>
      <c r="H100" s="70">
        <f t="shared" si="11"/>
        <v>0</v>
      </c>
      <c r="I100" s="161"/>
      <c r="J100" s="61"/>
      <c r="S100" s="55"/>
    </row>
    <row r="101" spans="1:19" x14ac:dyDescent="0.2">
      <c r="A101" s="65" t="s">
        <v>173</v>
      </c>
      <c r="B101" s="245"/>
      <c r="C101" s="246"/>
      <c r="D101" s="93"/>
      <c r="E101" s="69"/>
      <c r="F101" s="98"/>
      <c r="G101" s="70">
        <f t="shared" si="10"/>
        <v>0</v>
      </c>
      <c r="H101" s="70">
        <f t="shared" si="11"/>
        <v>0</v>
      </c>
      <c r="I101" s="161"/>
      <c r="J101" s="61"/>
      <c r="S101" s="55"/>
    </row>
    <row r="102" spans="1:19" x14ac:dyDescent="0.2">
      <c r="A102" s="65" t="s">
        <v>174</v>
      </c>
      <c r="B102" s="245"/>
      <c r="C102" s="246"/>
      <c r="D102" s="93"/>
      <c r="E102" s="69"/>
      <c r="F102" s="98"/>
      <c r="G102" s="70">
        <f t="shared" si="10"/>
        <v>0</v>
      </c>
      <c r="H102" s="70">
        <f t="shared" si="11"/>
        <v>0</v>
      </c>
      <c r="I102" s="161"/>
      <c r="J102" s="61"/>
      <c r="S102" s="55"/>
    </row>
    <row r="103" spans="1:19" x14ac:dyDescent="0.2">
      <c r="A103" s="65" t="s">
        <v>175</v>
      </c>
      <c r="B103" s="245"/>
      <c r="C103" s="246"/>
      <c r="D103" s="93"/>
      <c r="E103" s="69"/>
      <c r="F103" s="98"/>
      <c r="G103" s="70">
        <f t="shared" si="10"/>
        <v>0</v>
      </c>
      <c r="H103" s="70">
        <f t="shared" si="11"/>
        <v>0</v>
      </c>
      <c r="I103" s="161"/>
      <c r="J103" s="61"/>
      <c r="S103" s="55"/>
    </row>
    <row r="104" spans="1:19" x14ac:dyDescent="0.2">
      <c r="A104" s="65" t="s">
        <v>176</v>
      </c>
      <c r="B104" s="245"/>
      <c r="C104" s="246"/>
      <c r="D104" s="93"/>
      <c r="E104" s="69"/>
      <c r="F104" s="98"/>
      <c r="G104" s="70">
        <f t="shared" si="10"/>
        <v>0</v>
      </c>
      <c r="H104" s="70">
        <f t="shared" si="11"/>
        <v>0</v>
      </c>
      <c r="I104" s="161"/>
      <c r="J104" s="61"/>
      <c r="S104" s="55"/>
    </row>
    <row r="105" spans="1:19" x14ac:dyDescent="0.2">
      <c r="A105" s="65" t="s">
        <v>177</v>
      </c>
      <c r="B105" s="245"/>
      <c r="C105" s="246"/>
      <c r="D105" s="93"/>
      <c r="E105" s="69"/>
      <c r="F105" s="98"/>
      <c r="G105" s="70">
        <f t="shared" si="10"/>
        <v>0</v>
      </c>
      <c r="H105" s="70">
        <f t="shared" si="11"/>
        <v>0</v>
      </c>
      <c r="I105" s="161"/>
      <c r="J105" s="61"/>
      <c r="S105" s="55"/>
    </row>
    <row r="106" spans="1:19" x14ac:dyDescent="0.2">
      <c r="A106" s="65" t="s">
        <v>178</v>
      </c>
      <c r="B106" s="245"/>
      <c r="C106" s="246"/>
      <c r="D106" s="93"/>
      <c r="E106" s="69"/>
      <c r="F106" s="98"/>
      <c r="G106" s="70">
        <f t="shared" si="10"/>
        <v>0</v>
      </c>
      <c r="H106" s="70">
        <f t="shared" si="11"/>
        <v>0</v>
      </c>
      <c r="I106" s="161"/>
      <c r="J106" s="61"/>
      <c r="S106" s="55"/>
    </row>
    <row r="107" spans="1:19" ht="25.5" customHeight="1" x14ac:dyDescent="0.2">
      <c r="A107" s="62" t="s">
        <v>11</v>
      </c>
      <c r="B107" s="257" t="s">
        <v>179</v>
      </c>
      <c r="C107" s="258"/>
      <c r="D107" s="258"/>
      <c r="E107" s="258"/>
      <c r="F107" s="259"/>
      <c r="G107" s="63">
        <f>SUM(G108:G132)</f>
        <v>0</v>
      </c>
      <c r="H107" s="63">
        <f>SUM(H108:H132)</f>
        <v>0</v>
      </c>
      <c r="I107" s="162"/>
      <c r="J107" s="61"/>
      <c r="S107" s="55"/>
    </row>
    <row r="108" spans="1:19" x14ac:dyDescent="0.2">
      <c r="A108" s="65" t="s">
        <v>180</v>
      </c>
      <c r="B108" s="245"/>
      <c r="C108" s="246"/>
      <c r="D108" s="93"/>
      <c r="E108" s="69"/>
      <c r="F108" s="98"/>
      <c r="G108" s="70">
        <f t="shared" ref="G108:G132" si="12">ROUND(E108*F108,2)</f>
        <v>0</v>
      </c>
      <c r="H108" s="70">
        <f t="shared" ref="H108:H132" si="13">ROUND(G108*$D$3,2)</f>
        <v>0</v>
      </c>
      <c r="I108" s="92"/>
      <c r="J108" s="61"/>
      <c r="S108" s="55"/>
    </row>
    <row r="109" spans="1:19" x14ac:dyDescent="0.2">
      <c r="A109" s="65" t="s">
        <v>181</v>
      </c>
      <c r="B109" s="245"/>
      <c r="C109" s="246"/>
      <c r="D109" s="93"/>
      <c r="E109" s="69"/>
      <c r="F109" s="98"/>
      <c r="G109" s="70">
        <f t="shared" si="12"/>
        <v>0</v>
      </c>
      <c r="H109" s="70">
        <f t="shared" si="13"/>
        <v>0</v>
      </c>
      <c r="I109" s="92"/>
      <c r="J109" s="61"/>
      <c r="S109" s="55"/>
    </row>
    <row r="110" spans="1:19" x14ac:dyDescent="0.2">
      <c r="A110" s="65" t="s">
        <v>182</v>
      </c>
      <c r="B110" s="245"/>
      <c r="C110" s="246"/>
      <c r="D110" s="93"/>
      <c r="E110" s="69"/>
      <c r="F110" s="98"/>
      <c r="G110" s="70">
        <f t="shared" si="12"/>
        <v>0</v>
      </c>
      <c r="H110" s="70">
        <f t="shared" si="13"/>
        <v>0</v>
      </c>
      <c r="I110" s="92"/>
      <c r="J110" s="61"/>
      <c r="S110" s="55"/>
    </row>
    <row r="111" spans="1:19" x14ac:dyDescent="0.2">
      <c r="A111" s="65" t="s">
        <v>183</v>
      </c>
      <c r="B111" s="245"/>
      <c r="C111" s="246"/>
      <c r="D111" s="93"/>
      <c r="E111" s="69"/>
      <c r="F111" s="98"/>
      <c r="G111" s="70">
        <f t="shared" si="12"/>
        <v>0</v>
      </c>
      <c r="H111" s="70">
        <f t="shared" si="13"/>
        <v>0</v>
      </c>
      <c r="I111" s="92"/>
      <c r="J111" s="61"/>
      <c r="S111" s="55"/>
    </row>
    <row r="112" spans="1:19" x14ac:dyDescent="0.2">
      <c r="A112" s="65" t="s">
        <v>184</v>
      </c>
      <c r="B112" s="245"/>
      <c r="C112" s="246"/>
      <c r="D112" s="93"/>
      <c r="E112" s="69"/>
      <c r="F112" s="98"/>
      <c r="G112" s="70">
        <f t="shared" si="12"/>
        <v>0</v>
      </c>
      <c r="H112" s="70">
        <f t="shared" si="13"/>
        <v>0</v>
      </c>
      <c r="I112" s="92"/>
      <c r="J112" s="61"/>
      <c r="S112" s="55"/>
    </row>
    <row r="113" spans="1:19" x14ac:dyDescent="0.2">
      <c r="A113" s="65" t="s">
        <v>185</v>
      </c>
      <c r="B113" s="245"/>
      <c r="C113" s="246"/>
      <c r="D113" s="93"/>
      <c r="E113" s="69"/>
      <c r="F113" s="98"/>
      <c r="G113" s="70">
        <f t="shared" si="12"/>
        <v>0</v>
      </c>
      <c r="H113" s="70">
        <f t="shared" si="13"/>
        <v>0</v>
      </c>
      <c r="I113" s="92"/>
      <c r="J113" s="61"/>
      <c r="S113" s="55"/>
    </row>
    <row r="114" spans="1:19" x14ac:dyDescent="0.2">
      <c r="A114" s="65" t="s">
        <v>186</v>
      </c>
      <c r="B114" s="245"/>
      <c r="C114" s="246"/>
      <c r="D114" s="93"/>
      <c r="E114" s="69"/>
      <c r="F114" s="98"/>
      <c r="G114" s="70">
        <f t="shared" si="12"/>
        <v>0</v>
      </c>
      <c r="H114" s="70">
        <f t="shared" si="13"/>
        <v>0</v>
      </c>
      <c r="I114" s="92"/>
      <c r="J114" s="61"/>
      <c r="S114" s="55"/>
    </row>
    <row r="115" spans="1:19" x14ac:dyDescent="0.2">
      <c r="A115" s="65" t="s">
        <v>187</v>
      </c>
      <c r="B115" s="245"/>
      <c r="C115" s="246"/>
      <c r="D115" s="93"/>
      <c r="E115" s="69"/>
      <c r="F115" s="98"/>
      <c r="G115" s="70">
        <f t="shared" si="12"/>
        <v>0</v>
      </c>
      <c r="H115" s="70">
        <f t="shared" si="13"/>
        <v>0</v>
      </c>
      <c r="I115" s="92"/>
      <c r="J115" s="61"/>
      <c r="S115" s="55"/>
    </row>
    <row r="116" spans="1:19" x14ac:dyDescent="0.2">
      <c r="A116" s="65" t="s">
        <v>188</v>
      </c>
      <c r="B116" s="245"/>
      <c r="C116" s="246"/>
      <c r="D116" s="93"/>
      <c r="E116" s="69"/>
      <c r="F116" s="98"/>
      <c r="G116" s="70">
        <f t="shared" si="12"/>
        <v>0</v>
      </c>
      <c r="H116" s="70">
        <f t="shared" si="13"/>
        <v>0</v>
      </c>
      <c r="I116" s="92"/>
      <c r="J116" s="61"/>
      <c r="S116" s="55"/>
    </row>
    <row r="117" spans="1:19" x14ac:dyDescent="0.2">
      <c r="A117" s="65" t="s">
        <v>189</v>
      </c>
      <c r="B117" s="245"/>
      <c r="C117" s="246"/>
      <c r="D117" s="93"/>
      <c r="E117" s="69"/>
      <c r="F117" s="98"/>
      <c r="G117" s="70">
        <f t="shared" si="12"/>
        <v>0</v>
      </c>
      <c r="H117" s="70">
        <f t="shared" si="13"/>
        <v>0</v>
      </c>
      <c r="I117" s="92"/>
      <c r="J117" s="61"/>
      <c r="S117" s="55"/>
    </row>
    <row r="118" spans="1:19" x14ac:dyDescent="0.2">
      <c r="A118" s="65" t="s">
        <v>190</v>
      </c>
      <c r="B118" s="245"/>
      <c r="C118" s="246"/>
      <c r="D118" s="93"/>
      <c r="E118" s="69"/>
      <c r="F118" s="98"/>
      <c r="G118" s="70">
        <f t="shared" si="12"/>
        <v>0</v>
      </c>
      <c r="H118" s="70">
        <f t="shared" si="13"/>
        <v>0</v>
      </c>
      <c r="I118" s="92"/>
      <c r="J118" s="61"/>
      <c r="S118" s="55"/>
    </row>
    <row r="119" spans="1:19" x14ac:dyDescent="0.2">
      <c r="A119" s="65" t="s">
        <v>191</v>
      </c>
      <c r="B119" s="245"/>
      <c r="C119" s="246"/>
      <c r="D119" s="93"/>
      <c r="E119" s="69"/>
      <c r="F119" s="98"/>
      <c r="G119" s="70">
        <f t="shared" si="12"/>
        <v>0</v>
      </c>
      <c r="H119" s="70">
        <f t="shared" si="13"/>
        <v>0</v>
      </c>
      <c r="I119" s="92"/>
      <c r="J119" s="61"/>
      <c r="S119" s="55"/>
    </row>
    <row r="120" spans="1:19" x14ac:dyDescent="0.2">
      <c r="A120" s="65" t="s">
        <v>192</v>
      </c>
      <c r="B120" s="245"/>
      <c r="C120" s="246"/>
      <c r="D120" s="93"/>
      <c r="E120" s="69"/>
      <c r="F120" s="98"/>
      <c r="G120" s="70">
        <f t="shared" si="12"/>
        <v>0</v>
      </c>
      <c r="H120" s="70">
        <f t="shared" si="13"/>
        <v>0</v>
      </c>
      <c r="I120" s="92"/>
      <c r="J120" s="61"/>
      <c r="S120" s="55"/>
    </row>
    <row r="121" spans="1:19" x14ac:dyDescent="0.2">
      <c r="A121" s="65" t="s">
        <v>193</v>
      </c>
      <c r="B121" s="245"/>
      <c r="C121" s="246"/>
      <c r="D121" s="93"/>
      <c r="E121" s="69"/>
      <c r="F121" s="98"/>
      <c r="G121" s="70">
        <f t="shared" si="12"/>
        <v>0</v>
      </c>
      <c r="H121" s="70">
        <f t="shared" si="13"/>
        <v>0</v>
      </c>
      <c r="I121" s="92"/>
      <c r="J121" s="61"/>
      <c r="S121" s="55"/>
    </row>
    <row r="122" spans="1:19" x14ac:dyDescent="0.2">
      <c r="A122" s="65" t="s">
        <v>194</v>
      </c>
      <c r="B122" s="245"/>
      <c r="C122" s="246"/>
      <c r="D122" s="93"/>
      <c r="E122" s="69"/>
      <c r="F122" s="98"/>
      <c r="G122" s="70">
        <f t="shared" si="12"/>
        <v>0</v>
      </c>
      <c r="H122" s="70">
        <f t="shared" si="13"/>
        <v>0</v>
      </c>
      <c r="I122" s="92"/>
      <c r="J122" s="61"/>
      <c r="S122" s="55"/>
    </row>
    <row r="123" spans="1:19" x14ac:dyDescent="0.2">
      <c r="A123" s="65" t="s">
        <v>195</v>
      </c>
      <c r="B123" s="245"/>
      <c r="C123" s="246"/>
      <c r="D123" s="93"/>
      <c r="E123" s="69"/>
      <c r="F123" s="98"/>
      <c r="G123" s="70">
        <f t="shared" si="12"/>
        <v>0</v>
      </c>
      <c r="H123" s="70">
        <f t="shared" si="13"/>
        <v>0</v>
      </c>
      <c r="I123" s="92"/>
      <c r="J123" s="61"/>
      <c r="S123" s="55"/>
    </row>
    <row r="124" spans="1:19" x14ac:dyDescent="0.2">
      <c r="A124" s="65" t="s">
        <v>196</v>
      </c>
      <c r="B124" s="245"/>
      <c r="C124" s="246"/>
      <c r="D124" s="93"/>
      <c r="E124" s="69"/>
      <c r="F124" s="98"/>
      <c r="G124" s="70">
        <f t="shared" si="12"/>
        <v>0</v>
      </c>
      <c r="H124" s="70">
        <f t="shared" si="13"/>
        <v>0</v>
      </c>
      <c r="I124" s="92"/>
      <c r="J124" s="61"/>
      <c r="S124" s="55"/>
    </row>
    <row r="125" spans="1:19" x14ac:dyDescent="0.2">
      <c r="A125" s="65" t="s">
        <v>197</v>
      </c>
      <c r="B125" s="245"/>
      <c r="C125" s="246"/>
      <c r="D125" s="93"/>
      <c r="E125" s="69"/>
      <c r="F125" s="98"/>
      <c r="G125" s="70">
        <f t="shared" si="12"/>
        <v>0</v>
      </c>
      <c r="H125" s="70">
        <f t="shared" si="13"/>
        <v>0</v>
      </c>
      <c r="I125" s="92"/>
      <c r="J125" s="61"/>
      <c r="S125" s="55"/>
    </row>
    <row r="126" spans="1:19" x14ac:dyDescent="0.2">
      <c r="A126" s="65" t="s">
        <v>198</v>
      </c>
      <c r="B126" s="245"/>
      <c r="C126" s="246"/>
      <c r="D126" s="93"/>
      <c r="E126" s="69"/>
      <c r="F126" s="98"/>
      <c r="G126" s="70">
        <f t="shared" si="12"/>
        <v>0</v>
      </c>
      <c r="H126" s="70">
        <f t="shared" si="13"/>
        <v>0</v>
      </c>
      <c r="I126" s="92"/>
      <c r="J126" s="61"/>
      <c r="S126" s="55"/>
    </row>
    <row r="127" spans="1:19" x14ac:dyDescent="0.2">
      <c r="A127" s="65" t="s">
        <v>199</v>
      </c>
      <c r="B127" s="245"/>
      <c r="C127" s="246"/>
      <c r="D127" s="93"/>
      <c r="E127" s="69"/>
      <c r="F127" s="98"/>
      <c r="G127" s="70">
        <f t="shared" si="12"/>
        <v>0</v>
      </c>
      <c r="H127" s="70">
        <f t="shared" si="13"/>
        <v>0</v>
      </c>
      <c r="I127" s="92"/>
      <c r="J127" s="61"/>
      <c r="S127" s="55"/>
    </row>
    <row r="128" spans="1:19" x14ac:dyDescent="0.2">
      <c r="A128" s="65" t="s">
        <v>200</v>
      </c>
      <c r="B128" s="245"/>
      <c r="C128" s="246"/>
      <c r="D128" s="93"/>
      <c r="E128" s="69"/>
      <c r="F128" s="98"/>
      <c r="G128" s="70">
        <f t="shared" si="12"/>
        <v>0</v>
      </c>
      <c r="H128" s="70">
        <f t="shared" si="13"/>
        <v>0</v>
      </c>
      <c r="I128" s="92"/>
      <c r="J128" s="61"/>
      <c r="S128" s="55"/>
    </row>
    <row r="129" spans="1:19" x14ac:dyDescent="0.2">
      <c r="A129" s="65" t="s">
        <v>201</v>
      </c>
      <c r="B129" s="245"/>
      <c r="C129" s="246"/>
      <c r="D129" s="93"/>
      <c r="E129" s="69"/>
      <c r="F129" s="98"/>
      <c r="G129" s="70">
        <f t="shared" si="12"/>
        <v>0</v>
      </c>
      <c r="H129" s="70">
        <f t="shared" si="13"/>
        <v>0</v>
      </c>
      <c r="I129" s="92"/>
      <c r="J129" s="61"/>
      <c r="S129" s="55"/>
    </row>
    <row r="130" spans="1:19" x14ac:dyDescent="0.2">
      <c r="A130" s="65" t="s">
        <v>202</v>
      </c>
      <c r="B130" s="245"/>
      <c r="C130" s="246"/>
      <c r="D130" s="93"/>
      <c r="E130" s="69"/>
      <c r="F130" s="98"/>
      <c r="G130" s="70">
        <f t="shared" si="12"/>
        <v>0</v>
      </c>
      <c r="H130" s="70">
        <f t="shared" si="13"/>
        <v>0</v>
      </c>
      <c r="I130" s="92"/>
      <c r="J130" s="61"/>
      <c r="S130" s="55"/>
    </row>
    <row r="131" spans="1:19" x14ac:dyDescent="0.2">
      <c r="A131" s="65" t="s">
        <v>203</v>
      </c>
      <c r="B131" s="245"/>
      <c r="C131" s="246"/>
      <c r="D131" s="93"/>
      <c r="E131" s="69"/>
      <c r="F131" s="98"/>
      <c r="G131" s="70">
        <f t="shared" si="12"/>
        <v>0</v>
      </c>
      <c r="H131" s="70">
        <f t="shared" si="13"/>
        <v>0</v>
      </c>
      <c r="I131" s="92"/>
      <c r="J131" s="61"/>
      <c r="S131" s="55"/>
    </row>
    <row r="132" spans="1:19" x14ac:dyDescent="0.2">
      <c r="A132" s="65" t="s">
        <v>204</v>
      </c>
      <c r="B132" s="245"/>
      <c r="C132" s="246"/>
      <c r="D132" s="93"/>
      <c r="E132" s="69"/>
      <c r="F132" s="98"/>
      <c r="G132" s="70">
        <f t="shared" si="12"/>
        <v>0</v>
      </c>
      <c r="H132" s="70">
        <f t="shared" si="13"/>
        <v>0</v>
      </c>
      <c r="I132" s="92"/>
      <c r="J132" s="61"/>
      <c r="S132" s="55"/>
    </row>
    <row r="133" spans="1:19" ht="36.6" customHeight="1" x14ac:dyDescent="0.2">
      <c r="A133" s="62" t="s">
        <v>17</v>
      </c>
      <c r="B133" s="257" t="s">
        <v>205</v>
      </c>
      <c r="C133" s="258"/>
      <c r="D133" s="258"/>
      <c r="E133" s="258"/>
      <c r="F133" s="259"/>
      <c r="G133" s="63">
        <f>SUM(G134:G143)</f>
        <v>0</v>
      </c>
      <c r="H133" s="63">
        <f>SUM(H134:H143)</f>
        <v>0</v>
      </c>
      <c r="I133" s="89"/>
      <c r="J133" s="90"/>
      <c r="K133" s="91" t="s">
        <v>206</v>
      </c>
      <c r="L133" s="91" t="s">
        <v>207</v>
      </c>
      <c r="S133" s="55"/>
    </row>
    <row r="134" spans="1:19" x14ac:dyDescent="0.2">
      <c r="A134" s="65" t="s">
        <v>208</v>
      </c>
      <c r="B134" s="245"/>
      <c r="C134" s="246"/>
      <c r="D134" s="68" t="s">
        <v>209</v>
      </c>
      <c r="E134" s="99"/>
      <c r="F134" s="70">
        <f>K134*L134</f>
        <v>0</v>
      </c>
      <c r="G134" s="70">
        <f t="shared" ref="G134:G143" si="14">ROUND(E134*F134,2)</f>
        <v>0</v>
      </c>
      <c r="H134" s="70">
        <f t="shared" ref="H134:H143" si="15">ROUND(G134*$D$3,2)</f>
        <v>0</v>
      </c>
      <c r="I134" s="66"/>
      <c r="J134" s="61"/>
      <c r="K134" s="80"/>
      <c r="L134" s="80"/>
      <c r="S134" s="55"/>
    </row>
    <row r="135" spans="1:19" x14ac:dyDescent="0.2">
      <c r="A135" s="65" t="s">
        <v>210</v>
      </c>
      <c r="B135" s="245"/>
      <c r="C135" s="246"/>
      <c r="D135" s="68" t="s">
        <v>209</v>
      </c>
      <c r="E135" s="99"/>
      <c r="F135" s="70">
        <f t="shared" ref="F135:F143" si="16">K135*L135</f>
        <v>0</v>
      </c>
      <c r="G135" s="70">
        <f t="shared" si="14"/>
        <v>0</v>
      </c>
      <c r="H135" s="70">
        <f t="shared" si="15"/>
        <v>0</v>
      </c>
      <c r="I135" s="66"/>
      <c r="J135" s="61"/>
      <c r="K135" s="80"/>
      <c r="L135" s="80"/>
      <c r="S135" s="55"/>
    </row>
    <row r="136" spans="1:19" x14ac:dyDescent="0.2">
      <c r="A136" s="65" t="s">
        <v>211</v>
      </c>
      <c r="B136" s="245"/>
      <c r="C136" s="246"/>
      <c r="D136" s="68" t="s">
        <v>209</v>
      </c>
      <c r="E136" s="99"/>
      <c r="F136" s="70">
        <f t="shared" si="16"/>
        <v>0</v>
      </c>
      <c r="G136" s="70">
        <f t="shared" si="14"/>
        <v>0</v>
      </c>
      <c r="H136" s="70">
        <f t="shared" si="15"/>
        <v>0</v>
      </c>
      <c r="I136" s="66"/>
      <c r="J136" s="61"/>
      <c r="K136" s="80"/>
      <c r="L136" s="80"/>
      <c r="S136" s="55"/>
    </row>
    <row r="137" spans="1:19" x14ac:dyDescent="0.2">
      <c r="A137" s="65" t="s">
        <v>212</v>
      </c>
      <c r="B137" s="245"/>
      <c r="C137" s="246"/>
      <c r="D137" s="68" t="s">
        <v>209</v>
      </c>
      <c r="E137" s="99"/>
      <c r="F137" s="70">
        <f t="shared" si="16"/>
        <v>0</v>
      </c>
      <c r="G137" s="70">
        <f t="shared" si="14"/>
        <v>0</v>
      </c>
      <c r="H137" s="70">
        <f t="shared" si="15"/>
        <v>0</v>
      </c>
      <c r="I137" s="66"/>
      <c r="J137" s="61"/>
      <c r="K137" s="80"/>
      <c r="L137" s="80"/>
      <c r="S137" s="55"/>
    </row>
    <row r="138" spans="1:19" x14ac:dyDescent="0.2">
      <c r="A138" s="65" t="s">
        <v>213</v>
      </c>
      <c r="B138" s="245"/>
      <c r="C138" s="246"/>
      <c r="D138" s="68" t="s">
        <v>209</v>
      </c>
      <c r="E138" s="99"/>
      <c r="F138" s="70">
        <f t="shared" si="16"/>
        <v>0</v>
      </c>
      <c r="G138" s="70">
        <f t="shared" si="14"/>
        <v>0</v>
      </c>
      <c r="H138" s="70">
        <f t="shared" si="15"/>
        <v>0</v>
      </c>
      <c r="I138" s="66"/>
      <c r="J138" s="61"/>
      <c r="K138" s="80"/>
      <c r="L138" s="80"/>
      <c r="S138" s="55"/>
    </row>
    <row r="139" spans="1:19" x14ac:dyDescent="0.2">
      <c r="A139" s="65" t="s">
        <v>214</v>
      </c>
      <c r="B139" s="245"/>
      <c r="C139" s="246"/>
      <c r="D139" s="68" t="s">
        <v>209</v>
      </c>
      <c r="E139" s="99"/>
      <c r="F139" s="70">
        <f t="shared" si="16"/>
        <v>0</v>
      </c>
      <c r="G139" s="70">
        <f t="shared" si="14"/>
        <v>0</v>
      </c>
      <c r="H139" s="70">
        <f t="shared" si="15"/>
        <v>0</v>
      </c>
      <c r="I139" s="66"/>
      <c r="J139" s="61"/>
      <c r="K139" s="80"/>
      <c r="L139" s="80"/>
      <c r="S139" s="55"/>
    </row>
    <row r="140" spans="1:19" x14ac:dyDescent="0.2">
      <c r="A140" s="65" t="s">
        <v>215</v>
      </c>
      <c r="B140" s="245"/>
      <c r="C140" s="246"/>
      <c r="D140" s="68" t="s">
        <v>209</v>
      </c>
      <c r="E140" s="99"/>
      <c r="F140" s="70">
        <f t="shared" si="16"/>
        <v>0</v>
      </c>
      <c r="G140" s="70">
        <f t="shared" si="14"/>
        <v>0</v>
      </c>
      <c r="H140" s="70">
        <f t="shared" si="15"/>
        <v>0</v>
      </c>
      <c r="I140" s="66"/>
      <c r="J140" s="61"/>
      <c r="K140" s="80"/>
      <c r="L140" s="80"/>
      <c r="S140" s="55"/>
    </row>
    <row r="141" spans="1:19" x14ac:dyDescent="0.2">
      <c r="A141" s="65" t="s">
        <v>216</v>
      </c>
      <c r="B141" s="245"/>
      <c r="C141" s="246"/>
      <c r="D141" s="68" t="s">
        <v>209</v>
      </c>
      <c r="E141" s="99"/>
      <c r="F141" s="70">
        <f t="shared" si="16"/>
        <v>0</v>
      </c>
      <c r="G141" s="70">
        <f t="shared" si="14"/>
        <v>0</v>
      </c>
      <c r="H141" s="70">
        <f t="shared" si="15"/>
        <v>0</v>
      </c>
      <c r="I141" s="66"/>
      <c r="J141" s="61"/>
      <c r="K141" s="80"/>
      <c r="L141" s="80"/>
      <c r="S141" s="55"/>
    </row>
    <row r="142" spans="1:19" x14ac:dyDescent="0.2">
      <c r="A142" s="65" t="s">
        <v>217</v>
      </c>
      <c r="B142" s="245"/>
      <c r="C142" s="246"/>
      <c r="D142" s="68" t="s">
        <v>209</v>
      </c>
      <c r="E142" s="99"/>
      <c r="F142" s="70">
        <f t="shared" si="16"/>
        <v>0</v>
      </c>
      <c r="G142" s="70">
        <f t="shared" si="14"/>
        <v>0</v>
      </c>
      <c r="H142" s="70">
        <f t="shared" si="15"/>
        <v>0</v>
      </c>
      <c r="I142" s="66"/>
      <c r="J142" s="61"/>
      <c r="K142" s="80"/>
      <c r="L142" s="80"/>
      <c r="S142" s="55"/>
    </row>
    <row r="143" spans="1:19" x14ac:dyDescent="0.2">
      <c r="A143" s="65" t="s">
        <v>218</v>
      </c>
      <c r="B143" s="245"/>
      <c r="C143" s="246"/>
      <c r="D143" s="68" t="s">
        <v>209</v>
      </c>
      <c r="E143" s="99"/>
      <c r="F143" s="70">
        <f t="shared" si="16"/>
        <v>0</v>
      </c>
      <c r="G143" s="70">
        <f t="shared" si="14"/>
        <v>0</v>
      </c>
      <c r="H143" s="70">
        <f t="shared" si="15"/>
        <v>0</v>
      </c>
      <c r="I143" s="66"/>
      <c r="J143" s="61"/>
      <c r="K143" s="80"/>
      <c r="L143" s="80"/>
      <c r="S143" s="55"/>
    </row>
    <row r="144" spans="1:19" ht="34.200000000000003" x14ac:dyDescent="0.2">
      <c r="A144" s="62" t="s">
        <v>18</v>
      </c>
      <c r="B144" s="257" t="s">
        <v>219</v>
      </c>
      <c r="C144" s="258"/>
      <c r="D144" s="258"/>
      <c r="E144" s="258"/>
      <c r="F144" s="259"/>
      <c r="G144" s="63">
        <f>SUM(G145:G149)</f>
        <v>0</v>
      </c>
      <c r="H144" s="63">
        <f>SUM(H145:H149)</f>
        <v>0</v>
      </c>
      <c r="I144" s="89"/>
      <c r="J144" s="90"/>
      <c r="K144" s="91" t="s">
        <v>206</v>
      </c>
      <c r="L144" s="91" t="s">
        <v>207</v>
      </c>
      <c r="S144" s="55"/>
    </row>
    <row r="145" spans="1:19" x14ac:dyDescent="0.2">
      <c r="A145" s="65" t="s">
        <v>220</v>
      </c>
      <c r="B145" s="245"/>
      <c r="C145" s="246"/>
      <c r="D145" s="68" t="s">
        <v>209</v>
      </c>
      <c r="E145" s="99"/>
      <c r="F145" s="70">
        <f>K145*L145</f>
        <v>0</v>
      </c>
      <c r="G145" s="70">
        <f>ROUND(E145*F145,2)</f>
        <v>0</v>
      </c>
      <c r="H145" s="70">
        <f>ROUND(G145*$D$3,2)</f>
        <v>0</v>
      </c>
      <c r="I145" s="66"/>
      <c r="J145" s="61"/>
      <c r="K145" s="80"/>
      <c r="L145" s="80"/>
      <c r="S145" s="55"/>
    </row>
    <row r="146" spans="1:19" x14ac:dyDescent="0.2">
      <c r="A146" s="65" t="s">
        <v>221</v>
      </c>
      <c r="B146" s="245"/>
      <c r="C146" s="246"/>
      <c r="D146" s="68" t="s">
        <v>209</v>
      </c>
      <c r="E146" s="99"/>
      <c r="F146" s="70">
        <f>K146*L146</f>
        <v>0</v>
      </c>
      <c r="G146" s="70">
        <f>ROUND(E146*F146,2)</f>
        <v>0</v>
      </c>
      <c r="H146" s="70">
        <f>ROUND(G146*$D$3,2)</f>
        <v>0</v>
      </c>
      <c r="I146" s="66"/>
      <c r="J146" s="61"/>
      <c r="K146" s="80"/>
      <c r="L146" s="80"/>
      <c r="S146" s="55"/>
    </row>
    <row r="147" spans="1:19" x14ac:dyDescent="0.2">
      <c r="A147" s="65" t="s">
        <v>222</v>
      </c>
      <c r="B147" s="245"/>
      <c r="C147" s="246"/>
      <c r="D147" s="68" t="s">
        <v>209</v>
      </c>
      <c r="E147" s="99"/>
      <c r="F147" s="70">
        <f t="shared" ref="F147:F149" si="17">K147*L147</f>
        <v>0</v>
      </c>
      <c r="G147" s="70">
        <f t="shared" ref="G147:G149" si="18">ROUND(E147*F147,2)</f>
        <v>0</v>
      </c>
      <c r="H147" s="70">
        <f>ROUND(G147*$D$3,2)</f>
        <v>0</v>
      </c>
      <c r="I147" s="66"/>
      <c r="J147" s="61"/>
      <c r="K147" s="80"/>
      <c r="L147" s="80"/>
      <c r="S147" s="55"/>
    </row>
    <row r="148" spans="1:19" x14ac:dyDescent="0.2">
      <c r="A148" s="65" t="s">
        <v>223</v>
      </c>
      <c r="B148" s="245"/>
      <c r="C148" s="246"/>
      <c r="D148" s="68" t="s">
        <v>209</v>
      </c>
      <c r="E148" s="99"/>
      <c r="F148" s="70">
        <f t="shared" si="17"/>
        <v>0</v>
      </c>
      <c r="G148" s="70">
        <f t="shared" si="18"/>
        <v>0</v>
      </c>
      <c r="H148" s="70">
        <f>ROUND(G148*$D$3,2)</f>
        <v>0</v>
      </c>
      <c r="I148" s="66"/>
      <c r="J148" s="61"/>
      <c r="K148" s="80"/>
      <c r="L148" s="80"/>
      <c r="S148" s="55"/>
    </row>
    <row r="149" spans="1:19" x14ac:dyDescent="0.2">
      <c r="A149" s="65" t="s">
        <v>224</v>
      </c>
      <c r="B149" s="245"/>
      <c r="C149" s="246"/>
      <c r="D149" s="68" t="s">
        <v>209</v>
      </c>
      <c r="E149" s="99"/>
      <c r="F149" s="70">
        <f t="shared" si="17"/>
        <v>0</v>
      </c>
      <c r="G149" s="70">
        <f t="shared" si="18"/>
        <v>0</v>
      </c>
      <c r="H149" s="70">
        <f>ROUND(G149*$D$3,2)</f>
        <v>0</v>
      </c>
      <c r="I149" s="66"/>
      <c r="J149" s="61"/>
      <c r="K149" s="80"/>
      <c r="L149" s="80"/>
      <c r="S149" s="55"/>
    </row>
    <row r="150" spans="1:19" x14ac:dyDescent="0.2">
      <c r="A150" s="247" t="s">
        <v>225</v>
      </c>
      <c r="B150" s="248"/>
      <c r="C150" s="248"/>
      <c r="D150" s="248"/>
      <c r="E150" s="248"/>
      <c r="F150" s="249"/>
      <c r="G150" s="59">
        <f>G7++G28+G64+G85+G96+G107+G133+G144</f>
        <v>0</v>
      </c>
      <c r="H150" s="59">
        <f>H7++H28+H64+H85+H96+H107+H133+H144</f>
        <v>0</v>
      </c>
      <c r="I150" s="60"/>
      <c r="J150" s="61"/>
      <c r="S150" s="55"/>
    </row>
    <row r="151" spans="1:19" ht="48.6" customHeight="1" x14ac:dyDescent="0.2">
      <c r="A151" s="100"/>
      <c r="B151" s="250"/>
      <c r="C151" s="250"/>
      <c r="D151" s="251" t="s">
        <v>226</v>
      </c>
      <c r="E151" s="251"/>
      <c r="F151" s="251"/>
      <c r="G151" s="101"/>
      <c r="H151" s="101"/>
      <c r="I151" s="102"/>
      <c r="S151" s="55"/>
    </row>
    <row r="152" spans="1:19" ht="22.8" x14ac:dyDescent="0.2">
      <c r="A152" s="65" t="s">
        <v>40</v>
      </c>
      <c r="B152" s="252" t="s">
        <v>227</v>
      </c>
      <c r="C152" s="253"/>
      <c r="D152" s="254">
        <f>Suvestinė!C25</f>
        <v>0</v>
      </c>
      <c r="E152" s="255"/>
      <c r="F152" s="256"/>
      <c r="G152" s="70">
        <f>ROUNDDOWN(G150*D152,2)</f>
        <v>0</v>
      </c>
      <c r="H152" s="70">
        <f>ROUND(G152*$D$3,2)</f>
        <v>0</v>
      </c>
      <c r="I152" s="104" t="s">
        <v>228</v>
      </c>
      <c r="S152" s="55"/>
    </row>
    <row r="153" spans="1:19" x14ac:dyDescent="0.2">
      <c r="A153" s="105"/>
      <c r="B153" s="103"/>
      <c r="C153" s="103"/>
      <c r="D153" s="106"/>
      <c r="E153" s="107"/>
      <c r="F153" s="107"/>
      <c r="G153" s="108"/>
      <c r="H153" s="108"/>
      <c r="I153" s="109"/>
      <c r="S153" s="55"/>
    </row>
    <row r="154" spans="1:19" ht="25.2" customHeight="1" x14ac:dyDescent="0.2">
      <c r="A154" s="247" t="s">
        <v>229</v>
      </c>
      <c r="B154" s="248"/>
      <c r="C154" s="248"/>
      <c r="D154" s="248"/>
      <c r="E154" s="248"/>
      <c r="F154" s="249"/>
      <c r="G154" s="59">
        <f>G150+G152</f>
        <v>0</v>
      </c>
      <c r="H154" s="59">
        <f>H150+H152</f>
        <v>0</v>
      </c>
      <c r="I154" s="64"/>
      <c r="S154" s="55"/>
    </row>
    <row r="155" spans="1:19" x14ac:dyDescent="0.2">
      <c r="S155" s="55"/>
    </row>
    <row r="156" spans="1:19" x14ac:dyDescent="0.2">
      <c r="S156" s="55"/>
    </row>
    <row r="157" spans="1:19" x14ac:dyDescent="0.2">
      <c r="S157" s="55"/>
    </row>
    <row r="158" spans="1:19" x14ac:dyDescent="0.2">
      <c r="S158" s="55"/>
    </row>
    <row r="159" spans="1:19" x14ac:dyDescent="0.2">
      <c r="S159" s="55"/>
    </row>
    <row r="160" spans="1:19" x14ac:dyDescent="0.2">
      <c r="S160" s="55"/>
    </row>
    <row r="161" s="55" customFormat="1" x14ac:dyDescent="0.2"/>
    <row r="162" s="55" customFormat="1" x14ac:dyDescent="0.2"/>
    <row r="163" s="55" customFormat="1" x14ac:dyDescent="0.2"/>
    <row r="164" s="55" customFormat="1" x14ac:dyDescent="0.2"/>
    <row r="165" s="55" customFormat="1" x14ac:dyDescent="0.2"/>
    <row r="166" s="55" customFormat="1" x14ac:dyDescent="0.2"/>
    <row r="167" s="55" customFormat="1" x14ac:dyDescent="0.2"/>
    <row r="168" s="55" customFormat="1" x14ac:dyDescent="0.2"/>
    <row r="169" s="55" customFormat="1" x14ac:dyDescent="0.2"/>
    <row r="170" s="55" customFormat="1" x14ac:dyDescent="0.2"/>
    <row r="171" s="55" customFormat="1" x14ac:dyDescent="0.2"/>
    <row r="172" s="55" customFormat="1" x14ac:dyDescent="0.2"/>
    <row r="173" s="55" customFormat="1" x14ac:dyDescent="0.2"/>
    <row r="174" s="55" customFormat="1" x14ac:dyDescent="0.2"/>
    <row r="175" s="55" customFormat="1" x14ac:dyDescent="0.2"/>
    <row r="176" s="55" customFormat="1" x14ac:dyDescent="0.2"/>
    <row r="177" s="55" customFormat="1" x14ac:dyDescent="0.2"/>
    <row r="178" s="55" customFormat="1" x14ac:dyDescent="0.2"/>
    <row r="179" s="55" customFormat="1" x14ac:dyDescent="0.2"/>
    <row r="180" s="55" customFormat="1" x14ac:dyDescent="0.2"/>
    <row r="181" s="55" customFormat="1" x14ac:dyDescent="0.2"/>
    <row r="182" s="55" customFormat="1" x14ac:dyDescent="0.2"/>
    <row r="183" s="55" customFormat="1" x14ac:dyDescent="0.2"/>
    <row r="184" s="55" customFormat="1" x14ac:dyDescent="0.2"/>
    <row r="185" s="55" customFormat="1" x14ac:dyDescent="0.2"/>
    <row r="186" s="55" customFormat="1" x14ac:dyDescent="0.2"/>
    <row r="187" s="55" customFormat="1" x14ac:dyDescent="0.2"/>
    <row r="188" s="55" customFormat="1" x14ac:dyDescent="0.2"/>
    <row r="189" s="55" customFormat="1" x14ac:dyDescent="0.2"/>
    <row r="190" s="55" customFormat="1" x14ac:dyDescent="0.2"/>
    <row r="191" s="55" customFormat="1" x14ac:dyDescent="0.2"/>
    <row r="192" s="55" customFormat="1" x14ac:dyDescent="0.2"/>
    <row r="193" s="55" customFormat="1" x14ac:dyDescent="0.2"/>
    <row r="194" s="55" customFormat="1" x14ac:dyDescent="0.2"/>
    <row r="195" s="55" customFormat="1" x14ac:dyDescent="0.2"/>
    <row r="196" s="55" customFormat="1" x14ac:dyDescent="0.2"/>
    <row r="197" s="55" customFormat="1" x14ac:dyDescent="0.2"/>
    <row r="198" s="55" customFormat="1" x14ac:dyDescent="0.2"/>
    <row r="199" s="55" customFormat="1" x14ac:dyDescent="0.2"/>
    <row r="200" s="55" customFormat="1" x14ac:dyDescent="0.2"/>
    <row r="201" s="55" customFormat="1" x14ac:dyDescent="0.2"/>
    <row r="202" s="55" customFormat="1" x14ac:dyDescent="0.2"/>
    <row r="203" s="55" customFormat="1" x14ac:dyDescent="0.2"/>
    <row r="204" s="55" customFormat="1" x14ac:dyDescent="0.2"/>
    <row r="205" s="55" customFormat="1" x14ac:dyDescent="0.2"/>
    <row r="206" s="55" customFormat="1" x14ac:dyDescent="0.2"/>
  </sheetData>
  <sheetProtection algorithmName="SHA-512" hashValue="IPBuomDqIWwFCtk4Ldr8IOClD3FshSNqPHUhqmGLVIgU36l0T0Ye7a4UbhyS6dhbafPgO8K+hsq0FHSVxkSUlw==" saltValue="H4lD6K0HMRQUNpB+h4aRow==" spinCount="100000" sheet="1" formatColumns="0" formatRows="0" insertHyperlinks="0"/>
  <protectedRanges>
    <protectedRange sqref="B145:C149 E145:E149 I145:I149 K145:L149" name="Diapazonas8"/>
    <protectedRange sqref="B86:F95 B97:F106 B108:F132 I108:I132 B134:C143 E134:E143 I134:I143 K134:L143" name="Diapazonas7"/>
    <protectedRange sqref="B65:E84 I65:I84 K65:N84 P65:Q84" name="Diapazonas6"/>
    <protectedRange sqref="J29:J31 J36:J38 J43:J45 J50:J52 J57:J59" name="Diapazonas5"/>
    <protectedRange sqref="F30:F35 F37:F42 F44:F49 F51:F56 F58:F63 I32:I35 I39:I42 I46:I49 I53:I56 I60:I63" name="Diapazonas4"/>
    <protectedRange sqref="B29:B63 C34:C35 C41:C42 C48:C49 C55:C56 C62:C63 D32:E35 D39:E42 D46:E49 D53:E56 D60:E63" name="Diapazonas3"/>
    <protectedRange sqref="B8:B27" name="Diapazonas2"/>
    <protectedRange sqref="D3" name="Diapazonas1"/>
  </protectedRanges>
  <mergeCells count="116">
    <mergeCell ref="J29:K29"/>
    <mergeCell ref="J36:K36"/>
    <mergeCell ref="J43:K43"/>
    <mergeCell ref="J50:K50"/>
    <mergeCell ref="J57:K57"/>
    <mergeCell ref="I86:I89"/>
    <mergeCell ref="A36:A42"/>
    <mergeCell ref="B36:B42"/>
    <mergeCell ref="A43:A49"/>
    <mergeCell ref="B43:B49"/>
    <mergeCell ref="B87:C87"/>
    <mergeCell ref="A2:C2"/>
    <mergeCell ref="I8:I11"/>
    <mergeCell ref="A29:A35"/>
    <mergeCell ref="B29:B35"/>
    <mergeCell ref="B84:C84"/>
    <mergeCell ref="B64:F64"/>
    <mergeCell ref="B65:C65"/>
    <mergeCell ref="B66:C66"/>
    <mergeCell ref="B67:C67"/>
    <mergeCell ref="B68:C68"/>
    <mergeCell ref="B69:C69"/>
    <mergeCell ref="A50:A56"/>
    <mergeCell ref="B50:B56"/>
    <mergeCell ref="A57:A63"/>
    <mergeCell ref="B57:B63"/>
    <mergeCell ref="B5:C5"/>
    <mergeCell ref="B6:F6"/>
    <mergeCell ref="B7:F7"/>
    <mergeCell ref="B94:C94"/>
    <mergeCell ref="B28:F28"/>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9:C89"/>
    <mergeCell ref="B90:C90"/>
    <mergeCell ref="B91:C91"/>
    <mergeCell ref="B92:C92"/>
    <mergeCell ref="B93:C93"/>
    <mergeCell ref="B88:C88"/>
    <mergeCell ref="B85:F85"/>
    <mergeCell ref="B86:C86"/>
    <mergeCell ref="B100:C100"/>
    <mergeCell ref="B101:C101"/>
    <mergeCell ref="B102:C102"/>
    <mergeCell ref="B103:C103"/>
    <mergeCell ref="B104:C104"/>
    <mergeCell ref="B105:C105"/>
    <mergeCell ref="B95:C95"/>
    <mergeCell ref="B96:F96"/>
    <mergeCell ref="B97:C97"/>
    <mergeCell ref="B98:C98"/>
    <mergeCell ref="B99:C99"/>
    <mergeCell ref="B112:C112"/>
    <mergeCell ref="B113:C113"/>
    <mergeCell ref="B114:C114"/>
    <mergeCell ref="B115:C115"/>
    <mergeCell ref="B116:C116"/>
    <mergeCell ref="B117:C117"/>
    <mergeCell ref="B106:C106"/>
    <mergeCell ref="B107:F107"/>
    <mergeCell ref="B108:C108"/>
    <mergeCell ref="B109:C109"/>
    <mergeCell ref="B110:C110"/>
    <mergeCell ref="B111:C111"/>
    <mergeCell ref="A154:F154"/>
    <mergeCell ref="B144:F144"/>
    <mergeCell ref="B145:C145"/>
    <mergeCell ref="B146:C146"/>
    <mergeCell ref="B147:C147"/>
    <mergeCell ref="B148:C148"/>
    <mergeCell ref="B149:C149"/>
    <mergeCell ref="B133:F133"/>
    <mergeCell ref="B134:C134"/>
    <mergeCell ref="B135:C135"/>
    <mergeCell ref="B136:C136"/>
    <mergeCell ref="B137:C137"/>
    <mergeCell ref="B138:C138"/>
    <mergeCell ref="B139:C139"/>
    <mergeCell ref="B140:C140"/>
    <mergeCell ref="B141:C141"/>
    <mergeCell ref="D1:H1"/>
    <mergeCell ref="D2:H2"/>
    <mergeCell ref="B142:C142"/>
    <mergeCell ref="B143:C143"/>
    <mergeCell ref="A150:F150"/>
    <mergeCell ref="B151:C151"/>
    <mergeCell ref="D151:F151"/>
    <mergeCell ref="B152:C152"/>
    <mergeCell ref="D152:F152"/>
    <mergeCell ref="B130:C130"/>
    <mergeCell ref="B131:C131"/>
    <mergeCell ref="B132:C132"/>
    <mergeCell ref="B124:C124"/>
    <mergeCell ref="B125:C125"/>
    <mergeCell ref="B126:C126"/>
    <mergeCell ref="B127:C127"/>
    <mergeCell ref="B128:C128"/>
    <mergeCell ref="B129:C129"/>
    <mergeCell ref="B118:C118"/>
    <mergeCell ref="B119:C119"/>
    <mergeCell ref="B120:C120"/>
    <mergeCell ref="B121:C121"/>
    <mergeCell ref="B122:C122"/>
    <mergeCell ref="B123:C123"/>
  </mergeCells>
  <phoneticPr fontId="3" type="noConversion"/>
  <dataValidations count="5">
    <dataValidation type="list" allowBlank="1" showInputMessage="1" showErrorMessage="1" sqref="D3" xr:uid="{AAE1492E-7D0B-46C8-9737-F5A3CE18660D}">
      <formula1>"0%,25%,35%,40%,45%,50%,60%,65%,70%,75%,80%"</formula1>
    </dataValidation>
    <dataValidation type="list" allowBlank="1" showInputMessage="1" showErrorMessage="1" sqref="J1" xr:uid="{FFF301FC-D333-4E96-A8EB-A85D5C4FA32D}">
      <formula1>"Taikomieji (pramoniniai) moksliniai tyrimai, Eksperimentinė plėtra (bandomoji taikomoji veikla)"</formula1>
    </dataValidation>
    <dataValidation type="whole" operator="lessThanOrEqual" allowBlank="1" showInputMessage="1" showErrorMessage="1" error="Įvesta reikšmė neturi viršyti 7,00 proc." sqref="D153:F153" xr:uid="{004CAD61-6545-4275-8963-FB8B04F0856C}">
      <formula1>7</formula1>
    </dataValidation>
    <dataValidation operator="lessThanOrEqual" allowBlank="1" showInputMessage="1" showErrorMessage="1" error="Įvesta reikšmė neturi viršyti 7,00 proc." sqref="D152:F152" xr:uid="{C2857083-D290-4FD4-8422-253930934C7C}"/>
    <dataValidation allowBlank="1" showErrorMessage="1" prompt="Nurodykite gyvenamojo ploto nuomos normą" sqref="F59" xr:uid="{01BE024D-8507-4D54-8C86-633FEB88323E}"/>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B4A9058-F05C-4655-9466-BA19A7921D25}">
          <x14:formula1>
            <xm:f>'Darbuotojai ir paslaugos'!$C$6:$C$25</xm:f>
          </x14:formula1>
          <xm:sqref>B8:B27</xm:sqref>
        </x14:dataValidation>
        <x14:dataValidation type="list" allowBlank="1" showInputMessage="1" showErrorMessage="1" xr:uid="{91C10E97-3167-45D3-96D0-2E174630AB49}">
          <x14:formula1>
            <xm:f>'Darbuotojai ir paslaugos'!$C$69:$C$78</xm:f>
          </x14:formula1>
          <xm:sqref>B97:C106 B86:C95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00B4-D7FE-42AF-BE01-E34F7DCFCC35}">
  <sheetPr>
    <tabColor theme="9"/>
  </sheetPr>
  <dimension ref="A1:S206"/>
  <sheetViews>
    <sheetView zoomScaleNormal="100" workbookViewId="0">
      <pane ySplit="8" topLeftCell="A9" activePane="bottomLeft" state="frozen"/>
      <selection pane="bottomLeft" activeCell="B8" sqref="B8"/>
    </sheetView>
  </sheetViews>
  <sheetFormatPr defaultColWidth="9.109375" defaultRowHeight="11.4" x14ac:dyDescent="0.2"/>
  <cols>
    <col min="1" max="1" width="4.88671875" style="55" bestFit="1" customWidth="1"/>
    <col min="2" max="2" width="26.109375" style="55" customWidth="1"/>
    <col min="3" max="3" width="36.88671875" style="55" customWidth="1"/>
    <col min="4" max="4" width="13.5546875" style="55" customWidth="1"/>
    <col min="5" max="5" width="10.6640625" style="55" customWidth="1"/>
    <col min="6" max="6" width="12.5546875" style="55" customWidth="1"/>
    <col min="7" max="7" width="24.44140625" style="55" customWidth="1"/>
    <col min="8" max="8" width="14" style="55" customWidth="1"/>
    <col min="9" max="9" width="36.6640625" style="55" customWidth="1"/>
    <col min="10" max="10" width="6.33203125" style="55" customWidth="1"/>
    <col min="11" max="11" width="22.33203125" style="55" bestFit="1" customWidth="1"/>
    <col min="12" max="12" width="15.33203125" style="55" bestFit="1" customWidth="1"/>
    <col min="13" max="13" width="15.109375" style="55" bestFit="1" customWidth="1"/>
    <col min="14" max="14" width="10.6640625" style="55" customWidth="1"/>
    <col min="15" max="15" width="11.33203125" style="55" bestFit="1" customWidth="1"/>
    <col min="16" max="16" width="11.109375" style="55" bestFit="1" customWidth="1"/>
    <col min="17" max="17" width="13.44140625" style="55" bestFit="1" customWidth="1"/>
    <col min="18" max="18" width="21" style="55" bestFit="1" customWidth="1"/>
    <col min="19" max="19" width="1.6640625" style="16" bestFit="1" customWidth="1"/>
    <col min="20" max="16384" width="9.109375" style="55"/>
  </cols>
  <sheetData>
    <row r="1" spans="1:19" ht="12.75" customHeight="1" x14ac:dyDescent="0.2">
      <c r="A1" s="52"/>
      <c r="B1" s="52"/>
      <c r="C1" s="52" t="s">
        <v>75</v>
      </c>
      <c r="D1" s="243" t="s">
        <v>230</v>
      </c>
      <c r="E1" s="243"/>
      <c r="F1" s="243"/>
      <c r="G1" s="243"/>
      <c r="H1" s="243"/>
      <c r="I1" s="53"/>
      <c r="J1" s="54"/>
      <c r="S1" s="55"/>
    </row>
    <row r="2" spans="1:19" ht="11.4" customHeight="1" x14ac:dyDescent="0.2">
      <c r="A2" s="263" t="s">
        <v>77</v>
      </c>
      <c r="B2" s="263"/>
      <c r="C2" s="263"/>
      <c r="D2" s="244" t="str">
        <f>'Darbuotojai ir paslaugos'!A26</f>
        <v>Partnerio Nr. 1 pavadinimas</v>
      </c>
      <c r="E2" s="244"/>
      <c r="F2" s="244"/>
      <c r="G2" s="244"/>
      <c r="H2" s="244"/>
      <c r="J2" s="54"/>
      <c r="S2" s="55"/>
    </row>
    <row r="3" spans="1:19" x14ac:dyDescent="0.2">
      <c r="A3" s="52"/>
      <c r="B3" s="52"/>
      <c r="C3" s="52" t="s">
        <v>78</v>
      </c>
      <c r="D3" s="165"/>
      <c r="E3" s="53"/>
      <c r="F3" s="53"/>
      <c r="I3" s="53"/>
      <c r="J3" s="53"/>
      <c r="S3" s="55"/>
    </row>
    <row r="5" spans="1:19" ht="34.200000000000003" x14ac:dyDescent="0.2">
      <c r="A5" s="56" t="s">
        <v>2</v>
      </c>
      <c r="B5" s="271" t="s">
        <v>14</v>
      </c>
      <c r="C5" s="272"/>
      <c r="D5" s="56" t="s">
        <v>79</v>
      </c>
      <c r="E5" s="56" t="s">
        <v>80</v>
      </c>
      <c r="F5" s="56" t="s">
        <v>81</v>
      </c>
      <c r="G5" s="56" t="s">
        <v>82</v>
      </c>
      <c r="H5" s="56" t="s">
        <v>7</v>
      </c>
      <c r="I5" s="56" t="s">
        <v>83</v>
      </c>
      <c r="J5" s="57"/>
      <c r="S5" s="55"/>
    </row>
    <row r="6" spans="1:19" x14ac:dyDescent="0.2">
      <c r="A6" s="58"/>
      <c r="B6" s="273" t="s">
        <v>84</v>
      </c>
      <c r="C6" s="274"/>
      <c r="D6" s="274"/>
      <c r="E6" s="274"/>
      <c r="F6" s="275"/>
      <c r="G6" s="59">
        <f>G7+G28+G64+G85+G96+G107+G133+G144</f>
        <v>0</v>
      </c>
      <c r="H6" s="59">
        <f>H7+H28+H64+H85+H96+H107+H133+H144</f>
        <v>0</v>
      </c>
      <c r="I6" s="60"/>
      <c r="J6" s="61"/>
      <c r="S6" s="55"/>
    </row>
    <row r="7" spans="1:19" ht="11.4" customHeight="1" x14ac:dyDescent="0.2">
      <c r="A7" s="62" t="s">
        <v>15</v>
      </c>
      <c r="B7" s="257" t="s">
        <v>85</v>
      </c>
      <c r="C7" s="258"/>
      <c r="D7" s="258"/>
      <c r="E7" s="258"/>
      <c r="F7" s="259"/>
      <c r="G7" s="63">
        <f>SUM(G8:G27)</f>
        <v>0</v>
      </c>
      <c r="H7" s="63">
        <f>SUM(H8:H27)</f>
        <v>0</v>
      </c>
      <c r="I7" s="64"/>
      <c r="J7" s="61"/>
      <c r="S7" s="55"/>
    </row>
    <row r="8" spans="1:19" ht="11.4" customHeight="1" x14ac:dyDescent="0.2">
      <c r="A8" s="65" t="s">
        <v>86</v>
      </c>
      <c r="B8" s="66"/>
      <c r="C8" s="67" t="str">
        <f>IF(B8&gt;0,VLOOKUP(B8,'Darbuotojai ir paslaugos'!C$6:F$65,2,FALSE),"")</f>
        <v/>
      </c>
      <c r="D8" s="68" t="s">
        <v>87</v>
      </c>
      <c r="E8" s="70" t="str">
        <f>IF(B8&lt;&gt;"",HLOOKUP(B8,'Vykdymo planas'!H$19:AA$32,14,FALSE),"")</f>
        <v/>
      </c>
      <c r="F8" s="70">
        <f>IF(B8&gt;0,ROUND(VLOOKUP(B8,'Darbuotojai ir paslaugos'!C$6:F$65,4,FALSE),2),0)</f>
        <v>0</v>
      </c>
      <c r="G8" s="70" t="str">
        <f>IFERROR(ROUND(E8*F8,2),"0,00")</f>
        <v>0,00</v>
      </c>
      <c r="H8" s="70">
        <f t="shared" ref="H8:H27" si="0">ROUND(G8*$D$3,2)</f>
        <v>0</v>
      </c>
      <c r="I8" s="264" t="s">
        <v>88</v>
      </c>
      <c r="J8" s="61"/>
      <c r="S8" s="55"/>
    </row>
    <row r="9" spans="1:19" x14ac:dyDescent="0.2">
      <c r="A9" s="65" t="s">
        <v>89</v>
      </c>
      <c r="B9" s="66"/>
      <c r="C9" s="67" t="str">
        <f>IF(B9&gt;0,VLOOKUP(B9,'Darbuotojai ir paslaugos'!C$6:F$65,2,FALSE),"")</f>
        <v/>
      </c>
      <c r="D9" s="68" t="s">
        <v>87</v>
      </c>
      <c r="E9" s="70" t="str">
        <f>IF(B9&lt;&gt;"",HLOOKUP(B9,'Vykdymo planas'!H$19:AA$32,14,FALSE),"")</f>
        <v/>
      </c>
      <c r="F9" s="70">
        <f>IF(B9&gt;0,ROUND(VLOOKUP(B9,'Darbuotojai ir paslaugos'!C$6:F$65,4,FALSE),2),0)</f>
        <v>0</v>
      </c>
      <c r="G9" s="70" t="str">
        <f t="shared" ref="G9:G27" si="1">IFERROR(ROUND(E9*F9,2),"0,00")</f>
        <v>0,00</v>
      </c>
      <c r="H9" s="70">
        <f t="shared" si="0"/>
        <v>0</v>
      </c>
      <c r="I9" s="264"/>
      <c r="J9" s="61"/>
      <c r="S9" s="55"/>
    </row>
    <row r="10" spans="1:19" x14ac:dyDescent="0.2">
      <c r="A10" s="65" t="s">
        <v>90</v>
      </c>
      <c r="B10" s="66"/>
      <c r="C10" s="67" t="str">
        <f>IF(B10&gt;0,VLOOKUP(B10,'Darbuotojai ir paslaugos'!C$6:F$65,2,FALSE),"")</f>
        <v/>
      </c>
      <c r="D10" s="68" t="s">
        <v>87</v>
      </c>
      <c r="E10" s="70" t="str">
        <f>IF(B10&lt;&gt;"",HLOOKUP(B10,'Vykdymo planas'!H$19:AA$32,14,FALSE),"")</f>
        <v/>
      </c>
      <c r="F10" s="70">
        <f>IF(B10&gt;0,ROUND(VLOOKUP(B10,'Darbuotojai ir paslaugos'!C$6:F$65,4,FALSE),2),0)</f>
        <v>0</v>
      </c>
      <c r="G10" s="70" t="str">
        <f t="shared" si="1"/>
        <v>0,00</v>
      </c>
      <c r="H10" s="70">
        <f t="shared" si="0"/>
        <v>0</v>
      </c>
      <c r="I10" s="264"/>
      <c r="J10" s="61"/>
      <c r="S10" s="55"/>
    </row>
    <row r="11" spans="1:19" x14ac:dyDescent="0.2">
      <c r="A11" s="65" t="s">
        <v>91</v>
      </c>
      <c r="B11" s="66"/>
      <c r="C11" s="67" t="str">
        <f>IF(B11&gt;0,VLOOKUP(B11,'Darbuotojai ir paslaugos'!C$6:F$65,2,FALSE),"")</f>
        <v/>
      </c>
      <c r="D11" s="68" t="s">
        <v>87</v>
      </c>
      <c r="E11" s="70" t="str">
        <f>IF(B11&lt;&gt;"",HLOOKUP(B11,'Vykdymo planas'!H$19:AA$32,14,FALSE),"")</f>
        <v/>
      </c>
      <c r="F11" s="70">
        <f>IF(B11&gt;0,ROUND(VLOOKUP(B11,'Darbuotojai ir paslaugos'!C$6:F$65,4,FALSE),2),0)</f>
        <v>0</v>
      </c>
      <c r="G11" s="70" t="str">
        <f t="shared" si="1"/>
        <v>0,00</v>
      </c>
      <c r="H11" s="70">
        <f t="shared" si="0"/>
        <v>0</v>
      </c>
      <c r="I11" s="264"/>
      <c r="J11" s="61"/>
      <c r="S11" s="55"/>
    </row>
    <row r="12" spans="1:19" x14ac:dyDescent="0.2">
      <c r="A12" s="65" t="s">
        <v>92</v>
      </c>
      <c r="B12" s="66"/>
      <c r="C12" s="67" t="str">
        <f>IF(B12&gt;0,VLOOKUP(B12,'Darbuotojai ir paslaugos'!C$6:F$65,2,FALSE),"")</f>
        <v/>
      </c>
      <c r="D12" s="68" t="s">
        <v>87</v>
      </c>
      <c r="E12" s="70" t="str">
        <f>IF(B12&lt;&gt;"",HLOOKUP(B12,'Vykdymo planas'!H$19:AA$32,14,FALSE),"")</f>
        <v/>
      </c>
      <c r="F12" s="70">
        <f>IF(B12&gt;0,ROUND(VLOOKUP(B12,'Darbuotojai ir paslaugos'!C$6:F$65,4,FALSE),2),0)</f>
        <v>0</v>
      </c>
      <c r="G12" s="70" t="str">
        <f t="shared" si="1"/>
        <v>0,00</v>
      </c>
      <c r="H12" s="70">
        <f t="shared" si="0"/>
        <v>0</v>
      </c>
      <c r="I12" s="71"/>
      <c r="J12" s="61"/>
      <c r="S12" s="55"/>
    </row>
    <row r="13" spans="1:19" x14ac:dyDescent="0.2">
      <c r="A13" s="65" t="s">
        <v>93</v>
      </c>
      <c r="B13" s="66"/>
      <c r="C13" s="67" t="str">
        <f>IF(B13&gt;0,VLOOKUP(B13,'Darbuotojai ir paslaugos'!C$6:F$65,2,FALSE),"")</f>
        <v/>
      </c>
      <c r="D13" s="68" t="s">
        <v>87</v>
      </c>
      <c r="E13" s="70" t="str">
        <f>IF(B13&lt;&gt;"",HLOOKUP(B13,'Vykdymo planas'!H$19:AA$32,14,FALSE),"")</f>
        <v/>
      </c>
      <c r="F13" s="70">
        <f>IF(B13&gt;0,ROUND(VLOOKUP(B13,'Darbuotojai ir paslaugos'!C$6:F$65,4,FALSE),2),0)</f>
        <v>0</v>
      </c>
      <c r="G13" s="70" t="str">
        <f t="shared" si="1"/>
        <v>0,00</v>
      </c>
      <c r="H13" s="70">
        <f t="shared" si="0"/>
        <v>0</v>
      </c>
      <c r="I13" s="71"/>
      <c r="J13" s="61"/>
      <c r="S13" s="55"/>
    </row>
    <row r="14" spans="1:19" x14ac:dyDescent="0.2">
      <c r="A14" s="65" t="s">
        <v>94</v>
      </c>
      <c r="B14" s="66"/>
      <c r="C14" s="67" t="str">
        <f>IF(B14&gt;0,VLOOKUP(B14,'Darbuotojai ir paslaugos'!C$6:F$65,2,FALSE),"")</f>
        <v/>
      </c>
      <c r="D14" s="68" t="s">
        <v>87</v>
      </c>
      <c r="E14" s="70" t="str">
        <f>IF(B14&lt;&gt;"",HLOOKUP(B14,'Vykdymo planas'!H$19:AA$32,14,FALSE),"")</f>
        <v/>
      </c>
      <c r="F14" s="70">
        <f>IF(B14&gt;0,ROUND(VLOOKUP(B14,'Darbuotojai ir paslaugos'!C$6:F$65,4,FALSE),2),0)</f>
        <v>0</v>
      </c>
      <c r="G14" s="70" t="str">
        <f t="shared" si="1"/>
        <v>0,00</v>
      </c>
      <c r="H14" s="70">
        <f t="shared" si="0"/>
        <v>0</v>
      </c>
      <c r="I14" s="71"/>
      <c r="J14" s="61"/>
      <c r="S14" s="55"/>
    </row>
    <row r="15" spans="1:19" x14ac:dyDescent="0.2">
      <c r="A15" s="65" t="s">
        <v>95</v>
      </c>
      <c r="B15" s="66"/>
      <c r="C15" s="67" t="str">
        <f>IF(B15&gt;0,VLOOKUP(B15,'Darbuotojai ir paslaugos'!C$6:F$65,2,FALSE),"")</f>
        <v/>
      </c>
      <c r="D15" s="68" t="s">
        <v>87</v>
      </c>
      <c r="E15" s="70" t="str">
        <f>IF(B15&lt;&gt;"",HLOOKUP(B15,'Vykdymo planas'!H$19:AA$32,14,FALSE),"")</f>
        <v/>
      </c>
      <c r="F15" s="70">
        <f>IF(B15&gt;0,ROUND(VLOOKUP(B15,'Darbuotojai ir paslaugos'!C$6:F$65,4,FALSE),2),0)</f>
        <v>0</v>
      </c>
      <c r="G15" s="70" t="str">
        <f t="shared" si="1"/>
        <v>0,00</v>
      </c>
      <c r="H15" s="70">
        <f t="shared" si="0"/>
        <v>0</v>
      </c>
      <c r="I15" s="71"/>
      <c r="J15" s="61"/>
      <c r="S15" s="55"/>
    </row>
    <row r="16" spans="1:19" x14ac:dyDescent="0.2">
      <c r="A16" s="65" t="s">
        <v>96</v>
      </c>
      <c r="B16" s="66"/>
      <c r="C16" s="67" t="str">
        <f>IF(B16&gt;0,VLOOKUP(B16,'Darbuotojai ir paslaugos'!C$6:F$65,2,FALSE),"")</f>
        <v/>
      </c>
      <c r="D16" s="68" t="s">
        <v>87</v>
      </c>
      <c r="E16" s="70" t="str">
        <f>IF(B16&lt;&gt;"",HLOOKUP(B16,'Vykdymo planas'!H$19:AA$32,14,FALSE),"")</f>
        <v/>
      </c>
      <c r="F16" s="70">
        <f>IF(B16&gt;0,ROUND(VLOOKUP(B16,'Darbuotojai ir paslaugos'!C$6:F$65,4,FALSE),2),0)</f>
        <v>0</v>
      </c>
      <c r="G16" s="70" t="str">
        <f t="shared" si="1"/>
        <v>0,00</v>
      </c>
      <c r="H16" s="70">
        <f t="shared" si="0"/>
        <v>0</v>
      </c>
      <c r="I16" s="71"/>
      <c r="J16" s="61"/>
      <c r="S16" s="55"/>
    </row>
    <row r="17" spans="1:19" x14ac:dyDescent="0.2">
      <c r="A17" s="65" t="s">
        <v>97</v>
      </c>
      <c r="B17" s="66"/>
      <c r="C17" s="67" t="str">
        <f>IF(B17&gt;0,VLOOKUP(B17,'Darbuotojai ir paslaugos'!C$6:F$65,2,FALSE),"")</f>
        <v/>
      </c>
      <c r="D17" s="68" t="s">
        <v>87</v>
      </c>
      <c r="E17" s="70" t="str">
        <f>IF(B17&lt;&gt;"",HLOOKUP(B17,'Vykdymo planas'!H$19:AA$32,14,FALSE),"")</f>
        <v/>
      </c>
      <c r="F17" s="70">
        <f>IF(B17&gt;0,ROUND(VLOOKUP(B17,'Darbuotojai ir paslaugos'!C$6:F$65,4,FALSE),2),0)</f>
        <v>0</v>
      </c>
      <c r="G17" s="70" t="str">
        <f t="shared" si="1"/>
        <v>0,00</v>
      </c>
      <c r="H17" s="70">
        <f t="shared" si="0"/>
        <v>0</v>
      </c>
      <c r="I17" s="71"/>
      <c r="J17" s="61"/>
      <c r="S17" s="55"/>
    </row>
    <row r="18" spans="1:19" x14ac:dyDescent="0.2">
      <c r="A18" s="65" t="s">
        <v>98</v>
      </c>
      <c r="B18" s="66"/>
      <c r="C18" s="67" t="str">
        <f>IF(B18&gt;0,VLOOKUP(B18,'Darbuotojai ir paslaugos'!C$6:F$65,2,FALSE),"")</f>
        <v/>
      </c>
      <c r="D18" s="68" t="s">
        <v>87</v>
      </c>
      <c r="E18" s="70" t="str">
        <f>IF(B18&lt;&gt;"",HLOOKUP(B18,'Vykdymo planas'!H$19:AA$32,14,FALSE),"")</f>
        <v/>
      </c>
      <c r="F18" s="70">
        <f>IF(B18&gt;0,ROUND(VLOOKUP(B18,'Darbuotojai ir paslaugos'!C$6:F$65,4,FALSE),2),0)</f>
        <v>0</v>
      </c>
      <c r="G18" s="70" t="str">
        <f t="shared" si="1"/>
        <v>0,00</v>
      </c>
      <c r="H18" s="70">
        <f t="shared" si="0"/>
        <v>0</v>
      </c>
      <c r="I18" s="71"/>
      <c r="J18" s="61"/>
      <c r="S18" s="55"/>
    </row>
    <row r="19" spans="1:19" x14ac:dyDescent="0.2">
      <c r="A19" s="65" t="s">
        <v>99</v>
      </c>
      <c r="B19" s="66"/>
      <c r="C19" s="67" t="str">
        <f>IF(B19&gt;0,VLOOKUP(B19,'Darbuotojai ir paslaugos'!C$6:F$65,2,FALSE),"")</f>
        <v/>
      </c>
      <c r="D19" s="68" t="s">
        <v>87</v>
      </c>
      <c r="E19" s="70" t="str">
        <f>IF(B19&lt;&gt;"",HLOOKUP(B19,'Vykdymo planas'!H$19:AA$32,14,FALSE),"")</f>
        <v/>
      </c>
      <c r="F19" s="70">
        <f>IF(B19&gt;0,ROUND(VLOOKUP(B19,'Darbuotojai ir paslaugos'!C$6:F$65,4,FALSE),2),0)</f>
        <v>0</v>
      </c>
      <c r="G19" s="70" t="str">
        <f t="shared" si="1"/>
        <v>0,00</v>
      </c>
      <c r="H19" s="70">
        <f t="shared" si="0"/>
        <v>0</v>
      </c>
      <c r="I19" s="71"/>
      <c r="J19" s="61"/>
      <c r="S19" s="55"/>
    </row>
    <row r="20" spans="1:19" x14ac:dyDescent="0.2">
      <c r="A20" s="65" t="s">
        <v>100</v>
      </c>
      <c r="B20" s="66"/>
      <c r="C20" s="67" t="str">
        <f>IF(B20&gt;0,VLOOKUP(B20,'Darbuotojai ir paslaugos'!C$6:F$65,2,FALSE),"")</f>
        <v/>
      </c>
      <c r="D20" s="68" t="s">
        <v>87</v>
      </c>
      <c r="E20" s="70" t="str">
        <f>IF(B20&lt;&gt;"",HLOOKUP(B20,'Vykdymo planas'!H$19:AA$32,14,FALSE),"")</f>
        <v/>
      </c>
      <c r="F20" s="70">
        <f>IF(B20&gt;0,ROUND(VLOOKUP(B20,'Darbuotojai ir paslaugos'!C$6:F$65,4,FALSE),2),0)</f>
        <v>0</v>
      </c>
      <c r="G20" s="70" t="str">
        <f t="shared" si="1"/>
        <v>0,00</v>
      </c>
      <c r="H20" s="70">
        <f t="shared" si="0"/>
        <v>0</v>
      </c>
      <c r="I20" s="71"/>
      <c r="J20" s="61"/>
      <c r="S20" s="55"/>
    </row>
    <row r="21" spans="1:19" x14ac:dyDescent="0.2">
      <c r="A21" s="65" t="s">
        <v>101</v>
      </c>
      <c r="B21" s="66"/>
      <c r="C21" s="67" t="str">
        <f>IF(B21&gt;0,VLOOKUP(B21,'Darbuotojai ir paslaugos'!C$6:F$65,2,FALSE),"")</f>
        <v/>
      </c>
      <c r="D21" s="68" t="s">
        <v>87</v>
      </c>
      <c r="E21" s="70" t="str">
        <f>IF(B21&lt;&gt;"",HLOOKUP(B21,'Vykdymo planas'!H$19:AA$32,14,FALSE),"")</f>
        <v/>
      </c>
      <c r="F21" s="70">
        <f>IF(B21&gt;0,ROUND(VLOOKUP(B21,'Darbuotojai ir paslaugos'!C$6:F$65,4,FALSE),2),0)</f>
        <v>0</v>
      </c>
      <c r="G21" s="70" t="str">
        <f t="shared" si="1"/>
        <v>0,00</v>
      </c>
      <c r="H21" s="70">
        <f t="shared" si="0"/>
        <v>0</v>
      </c>
      <c r="I21" s="71"/>
      <c r="J21" s="61"/>
      <c r="S21" s="55"/>
    </row>
    <row r="22" spans="1:19" x14ac:dyDescent="0.2">
      <c r="A22" s="65" t="s">
        <v>102</v>
      </c>
      <c r="B22" s="66"/>
      <c r="C22" s="67" t="str">
        <f>IF(B22&gt;0,VLOOKUP(B22,'Darbuotojai ir paslaugos'!C$6:F$65,2,FALSE),"")</f>
        <v/>
      </c>
      <c r="D22" s="68" t="s">
        <v>87</v>
      </c>
      <c r="E22" s="70" t="str">
        <f>IF(B22&lt;&gt;"",HLOOKUP(B22,'Vykdymo planas'!H$19:AA$32,14,FALSE),"")</f>
        <v/>
      </c>
      <c r="F22" s="70">
        <f>IF(B22&gt;0,ROUND(VLOOKUP(B22,'Darbuotojai ir paslaugos'!C$6:F$65,4,FALSE),2),0)</f>
        <v>0</v>
      </c>
      <c r="G22" s="70" t="str">
        <f t="shared" si="1"/>
        <v>0,00</v>
      </c>
      <c r="H22" s="70">
        <f t="shared" si="0"/>
        <v>0</v>
      </c>
      <c r="I22" s="71"/>
      <c r="J22" s="61"/>
      <c r="S22" s="55"/>
    </row>
    <row r="23" spans="1:19" x14ac:dyDescent="0.2">
      <c r="A23" s="65" t="s">
        <v>103</v>
      </c>
      <c r="B23" s="66"/>
      <c r="C23" s="67" t="str">
        <f>IF(B23&gt;0,VLOOKUP(B23,'Darbuotojai ir paslaugos'!C$6:F$65,2,FALSE),"")</f>
        <v/>
      </c>
      <c r="D23" s="68" t="s">
        <v>87</v>
      </c>
      <c r="E23" s="70" t="str">
        <f>IF(B23&lt;&gt;"",HLOOKUP(B23,'Vykdymo planas'!H$19:AA$32,14,FALSE),"")</f>
        <v/>
      </c>
      <c r="F23" s="70">
        <f>IF(B23&gt;0,ROUND(VLOOKUP(B23,'Darbuotojai ir paslaugos'!C$6:F$65,4,FALSE),2),0)</f>
        <v>0</v>
      </c>
      <c r="G23" s="70" t="str">
        <f t="shared" si="1"/>
        <v>0,00</v>
      </c>
      <c r="H23" s="70">
        <f t="shared" si="0"/>
        <v>0</v>
      </c>
      <c r="I23" s="71"/>
      <c r="J23" s="61"/>
      <c r="S23" s="55"/>
    </row>
    <row r="24" spans="1:19" x14ac:dyDescent="0.2">
      <c r="A24" s="65" t="s">
        <v>104</v>
      </c>
      <c r="B24" s="66"/>
      <c r="C24" s="67" t="str">
        <f>IF(B24&gt;0,VLOOKUP(B24,'Darbuotojai ir paslaugos'!C$6:F$65,2,FALSE),"")</f>
        <v/>
      </c>
      <c r="D24" s="68" t="s">
        <v>87</v>
      </c>
      <c r="E24" s="70" t="str">
        <f>IF(B24&lt;&gt;"",HLOOKUP(B24,'Vykdymo planas'!H$19:AA$32,14,FALSE),"")</f>
        <v/>
      </c>
      <c r="F24" s="70">
        <f>IF(B24&gt;0,ROUND(VLOOKUP(B24,'Darbuotojai ir paslaugos'!C$6:F$65,4,FALSE),2),0)</f>
        <v>0</v>
      </c>
      <c r="G24" s="70" t="str">
        <f t="shared" si="1"/>
        <v>0,00</v>
      </c>
      <c r="H24" s="70">
        <f t="shared" si="0"/>
        <v>0</v>
      </c>
      <c r="I24" s="71"/>
      <c r="J24" s="61"/>
      <c r="S24" s="55"/>
    </row>
    <row r="25" spans="1:19" x14ac:dyDescent="0.2">
      <c r="A25" s="65" t="s">
        <v>105</v>
      </c>
      <c r="B25" s="66"/>
      <c r="C25" s="67" t="str">
        <f>IF(B25&gt;0,VLOOKUP(B25,'Darbuotojai ir paslaugos'!C$6:F$65,2,FALSE),"")</f>
        <v/>
      </c>
      <c r="D25" s="68" t="s">
        <v>87</v>
      </c>
      <c r="E25" s="70" t="str">
        <f>IF(B25&lt;&gt;"",HLOOKUP(B25,'Vykdymo planas'!H$19:AA$32,14,FALSE),"")</f>
        <v/>
      </c>
      <c r="F25" s="70">
        <f>IF(B25&gt;0,ROUND(VLOOKUP(B25,'Darbuotojai ir paslaugos'!C$6:F$65,4,FALSE),2),0)</f>
        <v>0</v>
      </c>
      <c r="G25" s="70" t="str">
        <f t="shared" si="1"/>
        <v>0,00</v>
      </c>
      <c r="H25" s="70">
        <f t="shared" si="0"/>
        <v>0</v>
      </c>
      <c r="I25" s="71"/>
      <c r="J25" s="61"/>
      <c r="S25" s="55"/>
    </row>
    <row r="26" spans="1:19" x14ac:dyDescent="0.2">
      <c r="A26" s="65" t="s">
        <v>106</v>
      </c>
      <c r="B26" s="66"/>
      <c r="C26" s="67" t="str">
        <f>IF(B26&gt;0,VLOOKUP(B26,'Darbuotojai ir paslaugos'!C$6:F$65,2,FALSE),"")</f>
        <v/>
      </c>
      <c r="D26" s="68" t="s">
        <v>87</v>
      </c>
      <c r="E26" s="70" t="str">
        <f>IF(B26&lt;&gt;"",HLOOKUP(B26,'Vykdymo planas'!H$19:AA$32,14,FALSE),"")</f>
        <v/>
      </c>
      <c r="F26" s="70">
        <f>IF(B26&gt;0,ROUND(VLOOKUP(B26,'Darbuotojai ir paslaugos'!C$6:F$65,4,FALSE),2),0)</f>
        <v>0</v>
      </c>
      <c r="G26" s="70" t="str">
        <f t="shared" si="1"/>
        <v>0,00</v>
      </c>
      <c r="H26" s="70">
        <f t="shared" si="0"/>
        <v>0</v>
      </c>
      <c r="I26" s="71"/>
      <c r="J26" s="61"/>
      <c r="S26" s="55"/>
    </row>
    <row r="27" spans="1:19" x14ac:dyDescent="0.2">
      <c r="A27" s="65" t="s">
        <v>107</v>
      </c>
      <c r="B27" s="66"/>
      <c r="C27" s="67" t="str">
        <f>IF(B27&gt;0,VLOOKUP(B27,'Darbuotojai ir paslaugos'!C$6:F$65,2,FALSE),"")</f>
        <v/>
      </c>
      <c r="D27" s="68" t="s">
        <v>87</v>
      </c>
      <c r="E27" s="70" t="str">
        <f>IF(B27&lt;&gt;"",HLOOKUP(B27,'Vykdymo planas'!H$19:AA$32,14,FALSE),"")</f>
        <v/>
      </c>
      <c r="F27" s="70">
        <f>IF(B27&gt;0,ROUND(VLOOKUP(B27,'Darbuotojai ir paslaugos'!C$6:F$65,4,FALSE),2),0)</f>
        <v>0</v>
      </c>
      <c r="G27" s="70" t="str">
        <f t="shared" si="1"/>
        <v>0,00</v>
      </c>
      <c r="H27" s="70">
        <f t="shared" si="0"/>
        <v>0</v>
      </c>
      <c r="I27" s="71"/>
      <c r="J27" s="61"/>
      <c r="S27" s="55"/>
    </row>
    <row r="28" spans="1:19" ht="11.4" customHeight="1" x14ac:dyDescent="0.2">
      <c r="A28" s="62" t="s">
        <v>16</v>
      </c>
      <c r="B28" s="257" t="s">
        <v>108</v>
      </c>
      <c r="C28" s="258"/>
      <c r="D28" s="258"/>
      <c r="E28" s="258"/>
      <c r="F28" s="259"/>
      <c r="G28" s="63">
        <f>SUM(G29,G36,G43,G50,G57)</f>
        <v>0</v>
      </c>
      <c r="H28" s="63">
        <f>SUM(H29,H36,H43,H50,H57)</f>
        <v>0</v>
      </c>
      <c r="I28" s="64"/>
      <c r="J28" s="61"/>
      <c r="S28" s="55"/>
    </row>
    <row r="29" spans="1:19" ht="11.4" customHeight="1" x14ac:dyDescent="0.2">
      <c r="A29" s="265" t="s">
        <v>109</v>
      </c>
      <c r="B29" s="268" t="s">
        <v>110</v>
      </c>
      <c r="C29" s="72" t="s">
        <v>111</v>
      </c>
      <c r="D29" s="73"/>
      <c r="E29" s="74"/>
      <c r="F29" s="75"/>
      <c r="G29" s="75">
        <f>SUM(G30:G35)</f>
        <v>0</v>
      </c>
      <c r="H29" s="75">
        <f t="shared" ref="H29:H63" si="2">ROUND(G29*$D$3,2)</f>
        <v>0</v>
      </c>
      <c r="I29" s="76" t="s">
        <v>112</v>
      </c>
      <c r="J29" s="276"/>
      <c r="K29" s="277"/>
      <c r="S29" s="55"/>
    </row>
    <row r="30" spans="1:19" x14ac:dyDescent="0.2">
      <c r="A30" s="266"/>
      <c r="B30" s="269"/>
      <c r="C30" s="77" t="s">
        <v>113</v>
      </c>
      <c r="D30" s="78" t="s">
        <v>114</v>
      </c>
      <c r="E30" s="79">
        <f>J30</f>
        <v>0</v>
      </c>
      <c r="F30" s="80"/>
      <c r="G30" s="81">
        <f>ROUND(E30*F30*J31,2)</f>
        <v>0</v>
      </c>
      <c r="H30" s="81">
        <f t="shared" si="2"/>
        <v>0</v>
      </c>
      <c r="I30" s="82" t="s">
        <v>115</v>
      </c>
      <c r="J30" s="83"/>
      <c r="K30" s="84" t="s">
        <v>114</v>
      </c>
      <c r="S30" s="55"/>
    </row>
    <row r="31" spans="1:19" x14ac:dyDescent="0.2">
      <c r="A31" s="266"/>
      <c r="B31" s="269"/>
      <c r="C31" s="77" t="s">
        <v>116</v>
      </c>
      <c r="D31" s="78" t="s">
        <v>117</v>
      </c>
      <c r="E31" s="79">
        <f>IF(E30&gt;0,E30-1,0)</f>
        <v>0</v>
      </c>
      <c r="F31" s="80"/>
      <c r="G31" s="81">
        <f>ROUND(E31*F31*J31,2)</f>
        <v>0</v>
      </c>
      <c r="H31" s="81">
        <f t="shared" si="2"/>
        <v>0</v>
      </c>
      <c r="I31" s="85" t="s">
        <v>118</v>
      </c>
      <c r="J31" s="83"/>
      <c r="K31" s="84" t="s">
        <v>119</v>
      </c>
      <c r="S31" s="55"/>
    </row>
    <row r="32" spans="1:19" x14ac:dyDescent="0.2">
      <c r="A32" s="266"/>
      <c r="B32" s="269"/>
      <c r="C32" s="77" t="s">
        <v>120</v>
      </c>
      <c r="D32" s="86"/>
      <c r="E32" s="87"/>
      <c r="F32" s="80"/>
      <c r="G32" s="81">
        <f>ROUND(E32*F32,2)</f>
        <v>0</v>
      </c>
      <c r="H32" s="81">
        <f t="shared" si="2"/>
        <v>0</v>
      </c>
      <c r="I32" s="88"/>
      <c r="J32" s="61"/>
      <c r="S32" s="55"/>
    </row>
    <row r="33" spans="1:19" x14ac:dyDescent="0.2">
      <c r="A33" s="266"/>
      <c r="B33" s="269"/>
      <c r="C33" s="77" t="s">
        <v>121</v>
      </c>
      <c r="D33" s="86"/>
      <c r="E33" s="87"/>
      <c r="F33" s="80"/>
      <c r="G33" s="81">
        <f>ROUND(E33*F33,2)</f>
        <v>0</v>
      </c>
      <c r="H33" s="81">
        <f t="shared" si="2"/>
        <v>0</v>
      </c>
      <c r="I33" s="88"/>
      <c r="J33" s="61"/>
      <c r="S33" s="55"/>
    </row>
    <row r="34" spans="1:19" x14ac:dyDescent="0.2">
      <c r="A34" s="266"/>
      <c r="B34" s="269"/>
      <c r="C34" s="88" t="s">
        <v>122</v>
      </c>
      <c r="D34" s="86"/>
      <c r="E34" s="87"/>
      <c r="F34" s="80"/>
      <c r="G34" s="81">
        <f>ROUND(E34*F34,2)</f>
        <v>0</v>
      </c>
      <c r="H34" s="81">
        <f t="shared" si="2"/>
        <v>0</v>
      </c>
      <c r="I34" s="88"/>
      <c r="J34" s="61"/>
      <c r="S34" s="55"/>
    </row>
    <row r="35" spans="1:19" x14ac:dyDescent="0.2">
      <c r="A35" s="267"/>
      <c r="B35" s="270"/>
      <c r="C35" s="88" t="s">
        <v>122</v>
      </c>
      <c r="D35" s="86"/>
      <c r="E35" s="87"/>
      <c r="F35" s="80"/>
      <c r="G35" s="81">
        <f>ROUND(E35*F35,2)</f>
        <v>0</v>
      </c>
      <c r="H35" s="81">
        <f t="shared" si="2"/>
        <v>0</v>
      </c>
      <c r="I35" s="88"/>
      <c r="J35" s="61"/>
      <c r="S35" s="55"/>
    </row>
    <row r="36" spans="1:19" ht="11.4" customHeight="1" x14ac:dyDescent="0.2">
      <c r="A36" s="265" t="s">
        <v>123</v>
      </c>
      <c r="B36" s="268" t="s">
        <v>110</v>
      </c>
      <c r="C36" s="72" t="s">
        <v>111</v>
      </c>
      <c r="D36" s="73"/>
      <c r="E36" s="74"/>
      <c r="F36" s="75"/>
      <c r="G36" s="75">
        <f>SUM(G37:G42)</f>
        <v>0</v>
      </c>
      <c r="H36" s="75">
        <f t="shared" si="2"/>
        <v>0</v>
      </c>
      <c r="I36" s="76" t="s">
        <v>112</v>
      </c>
      <c r="J36" s="276"/>
      <c r="K36" s="277"/>
      <c r="S36" s="55"/>
    </row>
    <row r="37" spans="1:19" x14ac:dyDescent="0.2">
      <c r="A37" s="266"/>
      <c r="B37" s="269"/>
      <c r="C37" s="77" t="s">
        <v>113</v>
      </c>
      <c r="D37" s="78" t="s">
        <v>114</v>
      </c>
      <c r="E37" s="79">
        <f>J37</f>
        <v>0</v>
      </c>
      <c r="F37" s="80"/>
      <c r="G37" s="81">
        <f>ROUND(E37*F37*J38,2)</f>
        <v>0</v>
      </c>
      <c r="H37" s="81">
        <f t="shared" si="2"/>
        <v>0</v>
      </c>
      <c r="I37" s="82" t="s">
        <v>115</v>
      </c>
      <c r="J37" s="83"/>
      <c r="K37" s="84" t="s">
        <v>114</v>
      </c>
      <c r="S37" s="55"/>
    </row>
    <row r="38" spans="1:19" x14ac:dyDescent="0.2">
      <c r="A38" s="266"/>
      <c r="B38" s="269"/>
      <c r="C38" s="77" t="s">
        <v>116</v>
      </c>
      <c r="D38" s="78" t="s">
        <v>117</v>
      </c>
      <c r="E38" s="79">
        <f>IF(E37&gt;0,E37-1,0)</f>
        <v>0</v>
      </c>
      <c r="F38" s="80"/>
      <c r="G38" s="81">
        <f>ROUND(E38*F38*J38,2)</f>
        <v>0</v>
      </c>
      <c r="H38" s="81">
        <f t="shared" si="2"/>
        <v>0</v>
      </c>
      <c r="I38" s="85" t="s">
        <v>118</v>
      </c>
      <c r="J38" s="83"/>
      <c r="K38" s="84" t="s">
        <v>119</v>
      </c>
      <c r="S38" s="55"/>
    </row>
    <row r="39" spans="1:19" x14ac:dyDescent="0.2">
      <c r="A39" s="266"/>
      <c r="B39" s="269"/>
      <c r="C39" s="77" t="s">
        <v>120</v>
      </c>
      <c r="D39" s="86"/>
      <c r="E39" s="87"/>
      <c r="F39" s="80"/>
      <c r="G39" s="81">
        <f>ROUND(E39*F39,2)</f>
        <v>0</v>
      </c>
      <c r="H39" s="81">
        <f t="shared" si="2"/>
        <v>0</v>
      </c>
      <c r="I39" s="88"/>
      <c r="J39" s="61"/>
      <c r="S39" s="55"/>
    </row>
    <row r="40" spans="1:19" x14ac:dyDescent="0.2">
      <c r="A40" s="266"/>
      <c r="B40" s="269"/>
      <c r="C40" s="77" t="s">
        <v>121</v>
      </c>
      <c r="D40" s="86"/>
      <c r="E40" s="87"/>
      <c r="F40" s="80"/>
      <c r="G40" s="81">
        <f>ROUND(E40*F40,2)</f>
        <v>0</v>
      </c>
      <c r="H40" s="81">
        <f t="shared" si="2"/>
        <v>0</v>
      </c>
      <c r="I40" s="88"/>
      <c r="J40" s="61"/>
      <c r="S40" s="55"/>
    </row>
    <row r="41" spans="1:19" x14ac:dyDescent="0.2">
      <c r="A41" s="266"/>
      <c r="B41" s="269"/>
      <c r="C41" s="88" t="s">
        <v>122</v>
      </c>
      <c r="D41" s="86"/>
      <c r="E41" s="87"/>
      <c r="F41" s="80"/>
      <c r="G41" s="81">
        <f>ROUND(E41*F41,2)</f>
        <v>0</v>
      </c>
      <c r="H41" s="81">
        <f t="shared" si="2"/>
        <v>0</v>
      </c>
      <c r="I41" s="88"/>
      <c r="J41" s="61"/>
      <c r="S41" s="55"/>
    </row>
    <row r="42" spans="1:19" x14ac:dyDescent="0.2">
      <c r="A42" s="267"/>
      <c r="B42" s="270"/>
      <c r="C42" s="88" t="s">
        <v>122</v>
      </c>
      <c r="D42" s="86"/>
      <c r="E42" s="87"/>
      <c r="F42" s="80"/>
      <c r="G42" s="81">
        <f>ROUND(E42*F42,2)</f>
        <v>0</v>
      </c>
      <c r="H42" s="81">
        <f t="shared" si="2"/>
        <v>0</v>
      </c>
      <c r="I42" s="88"/>
      <c r="J42" s="61"/>
      <c r="S42" s="55"/>
    </row>
    <row r="43" spans="1:19" ht="11.4" customHeight="1" x14ac:dyDescent="0.2">
      <c r="A43" s="265" t="s">
        <v>124</v>
      </c>
      <c r="B43" s="268" t="s">
        <v>110</v>
      </c>
      <c r="C43" s="72" t="s">
        <v>111</v>
      </c>
      <c r="D43" s="73"/>
      <c r="E43" s="74"/>
      <c r="F43" s="75"/>
      <c r="G43" s="75">
        <f>SUM(G44:G49)</f>
        <v>0</v>
      </c>
      <c r="H43" s="75">
        <f t="shared" si="2"/>
        <v>0</v>
      </c>
      <c r="I43" s="76" t="s">
        <v>112</v>
      </c>
      <c r="J43" s="276"/>
      <c r="K43" s="277"/>
      <c r="S43" s="55"/>
    </row>
    <row r="44" spans="1:19" x14ac:dyDescent="0.2">
      <c r="A44" s="266"/>
      <c r="B44" s="269"/>
      <c r="C44" s="77" t="s">
        <v>113</v>
      </c>
      <c r="D44" s="78" t="s">
        <v>114</v>
      </c>
      <c r="E44" s="79">
        <f>J44</f>
        <v>0</v>
      </c>
      <c r="F44" s="80"/>
      <c r="G44" s="81">
        <f>ROUND(E44*F44*J45,2)</f>
        <v>0</v>
      </c>
      <c r="H44" s="81">
        <f t="shared" si="2"/>
        <v>0</v>
      </c>
      <c r="I44" s="82" t="s">
        <v>115</v>
      </c>
      <c r="J44" s="83"/>
      <c r="K44" s="84" t="s">
        <v>114</v>
      </c>
      <c r="S44" s="55"/>
    </row>
    <row r="45" spans="1:19" x14ac:dyDescent="0.2">
      <c r="A45" s="266"/>
      <c r="B45" s="269"/>
      <c r="C45" s="77" t="s">
        <v>116</v>
      </c>
      <c r="D45" s="78" t="s">
        <v>117</v>
      </c>
      <c r="E45" s="79">
        <f>IF(E44&gt;0,E44-1,0)</f>
        <v>0</v>
      </c>
      <c r="F45" s="80"/>
      <c r="G45" s="81">
        <f>ROUND(E45*F45*J45,2)</f>
        <v>0</v>
      </c>
      <c r="H45" s="81">
        <f t="shared" si="2"/>
        <v>0</v>
      </c>
      <c r="I45" s="85" t="s">
        <v>118</v>
      </c>
      <c r="J45" s="83"/>
      <c r="K45" s="84" t="s">
        <v>119</v>
      </c>
      <c r="S45" s="55"/>
    </row>
    <row r="46" spans="1:19" x14ac:dyDescent="0.2">
      <c r="A46" s="266"/>
      <c r="B46" s="269"/>
      <c r="C46" s="77" t="s">
        <v>120</v>
      </c>
      <c r="D46" s="86"/>
      <c r="E46" s="87"/>
      <c r="F46" s="80"/>
      <c r="G46" s="81">
        <f>ROUND(E46*F46,2)</f>
        <v>0</v>
      </c>
      <c r="H46" s="81">
        <f t="shared" si="2"/>
        <v>0</v>
      </c>
      <c r="I46" s="88"/>
      <c r="J46" s="61"/>
      <c r="S46" s="55"/>
    </row>
    <row r="47" spans="1:19" x14ac:dyDescent="0.2">
      <c r="A47" s="266"/>
      <c r="B47" s="269"/>
      <c r="C47" s="77" t="s">
        <v>121</v>
      </c>
      <c r="D47" s="86"/>
      <c r="E47" s="87"/>
      <c r="F47" s="80"/>
      <c r="G47" s="81">
        <f>ROUND(E47*F47,2)</f>
        <v>0</v>
      </c>
      <c r="H47" s="81">
        <f t="shared" si="2"/>
        <v>0</v>
      </c>
      <c r="I47" s="88"/>
      <c r="J47" s="61"/>
      <c r="S47" s="55"/>
    </row>
    <row r="48" spans="1:19" x14ac:dyDescent="0.2">
      <c r="A48" s="266"/>
      <c r="B48" s="269"/>
      <c r="C48" s="88" t="s">
        <v>122</v>
      </c>
      <c r="D48" s="86"/>
      <c r="E48" s="87"/>
      <c r="F48" s="80"/>
      <c r="G48" s="81">
        <f>ROUND(E48*F48,2)</f>
        <v>0</v>
      </c>
      <c r="H48" s="81">
        <f t="shared" si="2"/>
        <v>0</v>
      </c>
      <c r="I48" s="88"/>
      <c r="J48" s="61"/>
      <c r="S48" s="55"/>
    </row>
    <row r="49" spans="1:19" x14ac:dyDescent="0.2">
      <c r="A49" s="267"/>
      <c r="B49" s="270"/>
      <c r="C49" s="88" t="s">
        <v>122</v>
      </c>
      <c r="D49" s="86"/>
      <c r="E49" s="87"/>
      <c r="F49" s="80"/>
      <c r="G49" s="81">
        <f>ROUND(E49*F49,2)</f>
        <v>0</v>
      </c>
      <c r="H49" s="81">
        <f t="shared" si="2"/>
        <v>0</v>
      </c>
      <c r="I49" s="88"/>
      <c r="J49" s="61"/>
      <c r="S49" s="55"/>
    </row>
    <row r="50" spans="1:19" ht="11.4" customHeight="1" x14ac:dyDescent="0.2">
      <c r="A50" s="265" t="s">
        <v>125</v>
      </c>
      <c r="B50" s="268" t="s">
        <v>110</v>
      </c>
      <c r="C50" s="72" t="s">
        <v>111</v>
      </c>
      <c r="D50" s="73"/>
      <c r="E50" s="74"/>
      <c r="F50" s="75"/>
      <c r="G50" s="75">
        <f>SUM(G51:G56)</f>
        <v>0</v>
      </c>
      <c r="H50" s="75">
        <f t="shared" si="2"/>
        <v>0</v>
      </c>
      <c r="I50" s="76" t="s">
        <v>112</v>
      </c>
      <c r="J50" s="276"/>
      <c r="K50" s="277"/>
      <c r="S50" s="55"/>
    </row>
    <row r="51" spans="1:19" x14ac:dyDescent="0.2">
      <c r="A51" s="266"/>
      <c r="B51" s="269"/>
      <c r="C51" s="77" t="s">
        <v>113</v>
      </c>
      <c r="D51" s="78" t="s">
        <v>114</v>
      </c>
      <c r="E51" s="79">
        <f>J51</f>
        <v>0</v>
      </c>
      <c r="F51" s="80"/>
      <c r="G51" s="81">
        <f>ROUND(E51*F51*J52,2)</f>
        <v>0</v>
      </c>
      <c r="H51" s="81">
        <f t="shared" si="2"/>
        <v>0</v>
      </c>
      <c r="I51" s="82" t="s">
        <v>115</v>
      </c>
      <c r="J51" s="83"/>
      <c r="K51" s="84" t="s">
        <v>114</v>
      </c>
      <c r="S51" s="55"/>
    </row>
    <row r="52" spans="1:19" x14ac:dyDescent="0.2">
      <c r="A52" s="266"/>
      <c r="B52" s="269"/>
      <c r="C52" s="77" t="s">
        <v>116</v>
      </c>
      <c r="D52" s="78" t="s">
        <v>117</v>
      </c>
      <c r="E52" s="79">
        <f>IF(E51&gt;0,E51-1,0)</f>
        <v>0</v>
      </c>
      <c r="F52" s="80"/>
      <c r="G52" s="81">
        <f>ROUND(E52*F52*J52,2)</f>
        <v>0</v>
      </c>
      <c r="H52" s="81">
        <f t="shared" si="2"/>
        <v>0</v>
      </c>
      <c r="I52" s="85" t="s">
        <v>118</v>
      </c>
      <c r="J52" s="83"/>
      <c r="K52" s="84" t="s">
        <v>119</v>
      </c>
      <c r="S52" s="55"/>
    </row>
    <row r="53" spans="1:19" x14ac:dyDescent="0.2">
      <c r="A53" s="266"/>
      <c r="B53" s="269"/>
      <c r="C53" s="77" t="s">
        <v>120</v>
      </c>
      <c r="D53" s="86"/>
      <c r="E53" s="87"/>
      <c r="F53" s="80"/>
      <c r="G53" s="81">
        <f>ROUND(E53*F53,2)</f>
        <v>0</v>
      </c>
      <c r="H53" s="81">
        <f t="shared" si="2"/>
        <v>0</v>
      </c>
      <c r="I53" s="88"/>
      <c r="J53" s="61"/>
      <c r="S53" s="55"/>
    </row>
    <row r="54" spans="1:19" x14ac:dyDescent="0.2">
      <c r="A54" s="266"/>
      <c r="B54" s="269"/>
      <c r="C54" s="77" t="s">
        <v>121</v>
      </c>
      <c r="D54" s="86"/>
      <c r="E54" s="87"/>
      <c r="F54" s="80"/>
      <c r="G54" s="81">
        <f>ROUND(E54*F54,2)</f>
        <v>0</v>
      </c>
      <c r="H54" s="81">
        <f t="shared" si="2"/>
        <v>0</v>
      </c>
      <c r="I54" s="88"/>
      <c r="J54" s="61"/>
      <c r="S54" s="55"/>
    </row>
    <row r="55" spans="1:19" x14ac:dyDescent="0.2">
      <c r="A55" s="266"/>
      <c r="B55" s="269"/>
      <c r="C55" s="88" t="s">
        <v>122</v>
      </c>
      <c r="D55" s="86"/>
      <c r="E55" s="87"/>
      <c r="F55" s="80"/>
      <c r="G55" s="81">
        <f>ROUND(E55*F55,2)</f>
        <v>0</v>
      </c>
      <c r="H55" s="81">
        <f t="shared" si="2"/>
        <v>0</v>
      </c>
      <c r="I55" s="88"/>
      <c r="J55" s="61"/>
      <c r="S55" s="55"/>
    </row>
    <row r="56" spans="1:19" x14ac:dyDescent="0.2">
      <c r="A56" s="267"/>
      <c r="B56" s="270"/>
      <c r="C56" s="88" t="s">
        <v>122</v>
      </c>
      <c r="D56" s="86"/>
      <c r="E56" s="87"/>
      <c r="F56" s="80"/>
      <c r="G56" s="81">
        <f>ROUND(E56*F56,2)</f>
        <v>0</v>
      </c>
      <c r="H56" s="81">
        <f t="shared" si="2"/>
        <v>0</v>
      </c>
      <c r="I56" s="88"/>
      <c r="J56" s="61"/>
      <c r="S56" s="55"/>
    </row>
    <row r="57" spans="1:19" ht="11.4" customHeight="1" x14ac:dyDescent="0.2">
      <c r="A57" s="265" t="s">
        <v>126</v>
      </c>
      <c r="B57" s="268" t="s">
        <v>110</v>
      </c>
      <c r="C57" s="72" t="s">
        <v>111</v>
      </c>
      <c r="D57" s="73"/>
      <c r="E57" s="74"/>
      <c r="F57" s="75"/>
      <c r="G57" s="75">
        <f>SUM(G58:G63)</f>
        <v>0</v>
      </c>
      <c r="H57" s="75">
        <f t="shared" si="2"/>
        <v>0</v>
      </c>
      <c r="I57" s="76" t="s">
        <v>112</v>
      </c>
      <c r="J57" s="276"/>
      <c r="K57" s="277"/>
      <c r="S57" s="55"/>
    </row>
    <row r="58" spans="1:19" x14ac:dyDescent="0.2">
      <c r="A58" s="266"/>
      <c r="B58" s="269"/>
      <c r="C58" s="77" t="s">
        <v>113</v>
      </c>
      <c r="D58" s="78" t="s">
        <v>114</v>
      </c>
      <c r="E58" s="79">
        <f>J58</f>
        <v>0</v>
      </c>
      <c r="F58" s="80"/>
      <c r="G58" s="81">
        <f>ROUND(E58*F58*J59,2)</f>
        <v>0</v>
      </c>
      <c r="H58" s="81">
        <f t="shared" si="2"/>
        <v>0</v>
      </c>
      <c r="I58" s="82" t="s">
        <v>115</v>
      </c>
      <c r="J58" s="83"/>
      <c r="K58" s="84" t="s">
        <v>114</v>
      </c>
      <c r="S58" s="55"/>
    </row>
    <row r="59" spans="1:19" x14ac:dyDescent="0.2">
      <c r="A59" s="266"/>
      <c r="B59" s="269"/>
      <c r="C59" s="77" t="s">
        <v>116</v>
      </c>
      <c r="D59" s="78" t="s">
        <v>117</v>
      </c>
      <c r="E59" s="79">
        <f>IF(E58&gt;0,E58-1,0)</f>
        <v>0</v>
      </c>
      <c r="F59" s="80"/>
      <c r="G59" s="81">
        <f>ROUND(E59*F59*J59,2)</f>
        <v>0</v>
      </c>
      <c r="H59" s="81">
        <f t="shared" si="2"/>
        <v>0</v>
      </c>
      <c r="I59" s="85" t="s">
        <v>118</v>
      </c>
      <c r="J59" s="83"/>
      <c r="K59" s="84" t="s">
        <v>119</v>
      </c>
      <c r="S59" s="55"/>
    </row>
    <row r="60" spans="1:19" x14ac:dyDescent="0.2">
      <c r="A60" s="266"/>
      <c r="B60" s="269"/>
      <c r="C60" s="77" t="s">
        <v>120</v>
      </c>
      <c r="D60" s="86"/>
      <c r="E60" s="87"/>
      <c r="F60" s="80"/>
      <c r="G60" s="81">
        <f>ROUND(E60*F60,2)</f>
        <v>0</v>
      </c>
      <c r="H60" s="81">
        <f t="shared" si="2"/>
        <v>0</v>
      </c>
      <c r="I60" s="88"/>
      <c r="J60" s="61"/>
      <c r="S60" s="55"/>
    </row>
    <row r="61" spans="1:19" x14ac:dyDescent="0.2">
      <c r="A61" s="266"/>
      <c r="B61" s="269"/>
      <c r="C61" s="77" t="s">
        <v>121</v>
      </c>
      <c r="D61" s="86"/>
      <c r="E61" s="87"/>
      <c r="F61" s="80"/>
      <c r="G61" s="81">
        <f>ROUND(E61*F61,2)</f>
        <v>0</v>
      </c>
      <c r="H61" s="81">
        <f t="shared" si="2"/>
        <v>0</v>
      </c>
      <c r="I61" s="88"/>
      <c r="J61" s="61"/>
      <c r="S61" s="55"/>
    </row>
    <row r="62" spans="1:19" x14ac:dyDescent="0.2">
      <c r="A62" s="266"/>
      <c r="B62" s="269"/>
      <c r="C62" s="88" t="s">
        <v>122</v>
      </c>
      <c r="D62" s="86"/>
      <c r="E62" s="87"/>
      <c r="F62" s="80"/>
      <c r="G62" s="81">
        <f>ROUND(E62*F62,2)</f>
        <v>0</v>
      </c>
      <c r="H62" s="81">
        <f t="shared" si="2"/>
        <v>0</v>
      </c>
      <c r="I62" s="88"/>
      <c r="J62" s="61"/>
      <c r="S62" s="55"/>
    </row>
    <row r="63" spans="1:19" x14ac:dyDescent="0.2">
      <c r="A63" s="267"/>
      <c r="B63" s="270"/>
      <c r="C63" s="88" t="s">
        <v>122</v>
      </c>
      <c r="D63" s="86"/>
      <c r="E63" s="87"/>
      <c r="F63" s="80"/>
      <c r="G63" s="81">
        <f>ROUND(E63*F63,2)</f>
        <v>0</v>
      </c>
      <c r="H63" s="81">
        <f t="shared" si="2"/>
        <v>0</v>
      </c>
      <c r="I63" s="88"/>
      <c r="J63" s="61"/>
      <c r="S63" s="55"/>
    </row>
    <row r="64" spans="1:19" ht="57" x14ac:dyDescent="0.2">
      <c r="A64" s="62" t="s">
        <v>8</v>
      </c>
      <c r="B64" s="257" t="s">
        <v>127</v>
      </c>
      <c r="C64" s="258"/>
      <c r="D64" s="258"/>
      <c r="E64" s="258"/>
      <c r="F64" s="259"/>
      <c r="G64" s="63">
        <f>SUM(G65:G84)</f>
        <v>0</v>
      </c>
      <c r="H64" s="63">
        <f>SUM(H65:H84)</f>
        <v>0</v>
      </c>
      <c r="I64" s="89"/>
      <c r="J64" s="90"/>
      <c r="K64" s="91" t="s">
        <v>128</v>
      </c>
      <c r="L64" s="91" t="s">
        <v>129</v>
      </c>
      <c r="M64" s="91" t="s">
        <v>130</v>
      </c>
      <c r="N64" s="91" t="s">
        <v>131</v>
      </c>
      <c r="O64" s="91" t="s">
        <v>132</v>
      </c>
      <c r="P64" s="91" t="s">
        <v>133</v>
      </c>
      <c r="Q64" s="91" t="s">
        <v>134</v>
      </c>
      <c r="R64" s="91" t="s">
        <v>135</v>
      </c>
      <c r="S64" s="55"/>
    </row>
    <row r="65" spans="1:19" x14ac:dyDescent="0.2">
      <c r="A65" s="65" t="s">
        <v>136</v>
      </c>
      <c r="B65" s="245"/>
      <c r="C65" s="246"/>
      <c r="D65" s="93"/>
      <c r="E65" s="69"/>
      <c r="F65" s="70">
        <f>R65</f>
        <v>0</v>
      </c>
      <c r="G65" s="70">
        <f>ROUND(E65*F65,2)</f>
        <v>0</v>
      </c>
      <c r="H65" s="70">
        <f t="shared" ref="H65:H84" si="3">ROUND(G65*$D$3,2)</f>
        <v>0</v>
      </c>
      <c r="I65" s="92"/>
      <c r="J65" s="61"/>
      <c r="K65" s="94"/>
      <c r="L65" s="80"/>
      <c r="M65" s="80"/>
      <c r="N65" s="80"/>
      <c r="O65" s="81" t="str">
        <f>IFERROR((L65-N65)/M65,"0")</f>
        <v>0</v>
      </c>
      <c r="P65" s="80"/>
      <c r="Q65" s="95"/>
      <c r="R65" s="81">
        <f>O65*P65*Q65</f>
        <v>0</v>
      </c>
      <c r="S65" s="55"/>
    </row>
    <row r="66" spans="1:19" x14ac:dyDescent="0.2">
      <c r="A66" s="65" t="s">
        <v>137</v>
      </c>
      <c r="B66" s="245"/>
      <c r="C66" s="246"/>
      <c r="D66" s="93"/>
      <c r="E66" s="69"/>
      <c r="F66" s="70">
        <f t="shared" ref="F66:F84" si="4">R66</f>
        <v>0</v>
      </c>
      <c r="G66" s="70">
        <f t="shared" ref="G66:G84" si="5">ROUND(E66*F66,2)</f>
        <v>0</v>
      </c>
      <c r="H66" s="70">
        <f t="shared" si="3"/>
        <v>0</v>
      </c>
      <c r="I66" s="96"/>
      <c r="J66" s="61"/>
      <c r="K66" s="97"/>
      <c r="L66" s="80"/>
      <c r="M66" s="80"/>
      <c r="N66" s="80"/>
      <c r="O66" s="81" t="str">
        <f t="shared" ref="O66:O84" si="6">IFERROR((L66-N66)/M66,"0")</f>
        <v>0</v>
      </c>
      <c r="P66" s="80"/>
      <c r="Q66" s="95"/>
      <c r="R66" s="81">
        <f t="shared" ref="R66:R84" si="7">O66*P66*Q66</f>
        <v>0</v>
      </c>
      <c r="S66" s="55"/>
    </row>
    <row r="67" spans="1:19" x14ac:dyDescent="0.2">
      <c r="A67" s="65" t="s">
        <v>138</v>
      </c>
      <c r="B67" s="245"/>
      <c r="C67" s="246"/>
      <c r="D67" s="93"/>
      <c r="E67" s="69"/>
      <c r="F67" s="70">
        <f t="shared" si="4"/>
        <v>0</v>
      </c>
      <c r="G67" s="70">
        <f t="shared" si="5"/>
        <v>0</v>
      </c>
      <c r="H67" s="70">
        <f t="shared" si="3"/>
        <v>0</v>
      </c>
      <c r="I67" s="92"/>
      <c r="J67" s="61"/>
      <c r="K67" s="97"/>
      <c r="L67" s="80"/>
      <c r="M67" s="80"/>
      <c r="N67" s="80"/>
      <c r="O67" s="81" t="str">
        <f t="shared" si="6"/>
        <v>0</v>
      </c>
      <c r="P67" s="80"/>
      <c r="Q67" s="95"/>
      <c r="R67" s="81">
        <f t="shared" si="7"/>
        <v>0</v>
      </c>
      <c r="S67" s="55"/>
    </row>
    <row r="68" spans="1:19" x14ac:dyDescent="0.2">
      <c r="A68" s="65" t="s">
        <v>139</v>
      </c>
      <c r="B68" s="245"/>
      <c r="C68" s="246"/>
      <c r="D68" s="93"/>
      <c r="E68" s="69"/>
      <c r="F68" s="70">
        <f t="shared" si="4"/>
        <v>0</v>
      </c>
      <c r="G68" s="70">
        <f t="shared" si="5"/>
        <v>0</v>
      </c>
      <c r="H68" s="70">
        <f t="shared" si="3"/>
        <v>0</v>
      </c>
      <c r="I68" s="92"/>
      <c r="J68" s="61"/>
      <c r="K68" s="97"/>
      <c r="L68" s="80"/>
      <c r="M68" s="80"/>
      <c r="N68" s="80"/>
      <c r="O68" s="81" t="str">
        <f t="shared" si="6"/>
        <v>0</v>
      </c>
      <c r="P68" s="80"/>
      <c r="Q68" s="95"/>
      <c r="R68" s="81">
        <f t="shared" si="7"/>
        <v>0</v>
      </c>
      <c r="S68" s="55"/>
    </row>
    <row r="69" spans="1:19" x14ac:dyDescent="0.2">
      <c r="A69" s="65" t="s">
        <v>140</v>
      </c>
      <c r="B69" s="245"/>
      <c r="C69" s="246"/>
      <c r="D69" s="93"/>
      <c r="E69" s="69"/>
      <c r="F69" s="70">
        <f t="shared" si="4"/>
        <v>0</v>
      </c>
      <c r="G69" s="70">
        <f t="shared" si="5"/>
        <v>0</v>
      </c>
      <c r="H69" s="70">
        <f t="shared" si="3"/>
        <v>0</v>
      </c>
      <c r="I69" s="92"/>
      <c r="J69" s="61"/>
      <c r="K69" s="97"/>
      <c r="L69" s="80"/>
      <c r="M69" s="80"/>
      <c r="N69" s="80"/>
      <c r="O69" s="81" t="str">
        <f t="shared" si="6"/>
        <v>0</v>
      </c>
      <c r="P69" s="80"/>
      <c r="Q69" s="95"/>
      <c r="R69" s="81">
        <f t="shared" si="7"/>
        <v>0</v>
      </c>
      <c r="S69" s="55"/>
    </row>
    <row r="70" spans="1:19" x14ac:dyDescent="0.2">
      <c r="A70" s="65" t="s">
        <v>141</v>
      </c>
      <c r="B70" s="245"/>
      <c r="C70" s="246"/>
      <c r="D70" s="93"/>
      <c r="E70" s="69"/>
      <c r="F70" s="70">
        <f t="shared" si="4"/>
        <v>0</v>
      </c>
      <c r="G70" s="70">
        <f t="shared" si="5"/>
        <v>0</v>
      </c>
      <c r="H70" s="70">
        <f t="shared" si="3"/>
        <v>0</v>
      </c>
      <c r="I70" s="92"/>
      <c r="J70" s="61"/>
      <c r="K70" s="97"/>
      <c r="L70" s="80"/>
      <c r="M70" s="80"/>
      <c r="N70" s="80"/>
      <c r="O70" s="81" t="str">
        <f t="shared" si="6"/>
        <v>0</v>
      </c>
      <c r="P70" s="80"/>
      <c r="Q70" s="95"/>
      <c r="R70" s="81">
        <f t="shared" si="7"/>
        <v>0</v>
      </c>
      <c r="S70" s="55"/>
    </row>
    <row r="71" spans="1:19" x14ac:dyDescent="0.2">
      <c r="A71" s="65" t="s">
        <v>142</v>
      </c>
      <c r="B71" s="245"/>
      <c r="C71" s="246"/>
      <c r="D71" s="93"/>
      <c r="E71" s="69"/>
      <c r="F71" s="70">
        <f>R71</f>
        <v>0</v>
      </c>
      <c r="G71" s="70">
        <f t="shared" si="5"/>
        <v>0</v>
      </c>
      <c r="H71" s="70">
        <f t="shared" si="3"/>
        <v>0</v>
      </c>
      <c r="I71" s="92"/>
      <c r="J71" s="61"/>
      <c r="K71" s="97"/>
      <c r="L71" s="80"/>
      <c r="M71" s="80"/>
      <c r="N71" s="80"/>
      <c r="O71" s="81" t="str">
        <f t="shared" si="6"/>
        <v>0</v>
      </c>
      <c r="P71" s="80"/>
      <c r="Q71" s="95"/>
      <c r="R71" s="81">
        <f t="shared" si="7"/>
        <v>0</v>
      </c>
      <c r="S71" s="55"/>
    </row>
    <row r="72" spans="1:19" x14ac:dyDescent="0.2">
      <c r="A72" s="65" t="s">
        <v>143</v>
      </c>
      <c r="B72" s="245"/>
      <c r="C72" s="246"/>
      <c r="D72" s="93"/>
      <c r="E72" s="69"/>
      <c r="F72" s="70">
        <f t="shared" si="4"/>
        <v>0</v>
      </c>
      <c r="G72" s="70">
        <f t="shared" si="5"/>
        <v>0</v>
      </c>
      <c r="H72" s="70">
        <f t="shared" si="3"/>
        <v>0</v>
      </c>
      <c r="I72" s="92"/>
      <c r="J72" s="61"/>
      <c r="K72" s="97"/>
      <c r="L72" s="80"/>
      <c r="M72" s="80"/>
      <c r="N72" s="80"/>
      <c r="O72" s="81" t="str">
        <f t="shared" si="6"/>
        <v>0</v>
      </c>
      <c r="P72" s="80"/>
      <c r="Q72" s="95"/>
      <c r="R72" s="81">
        <f t="shared" si="7"/>
        <v>0</v>
      </c>
      <c r="S72" s="55"/>
    </row>
    <row r="73" spans="1:19" x14ac:dyDescent="0.2">
      <c r="A73" s="65" t="s">
        <v>144</v>
      </c>
      <c r="B73" s="245"/>
      <c r="C73" s="246"/>
      <c r="D73" s="93"/>
      <c r="E73" s="69"/>
      <c r="F73" s="70">
        <f t="shared" si="4"/>
        <v>0</v>
      </c>
      <c r="G73" s="70">
        <f t="shared" si="5"/>
        <v>0</v>
      </c>
      <c r="H73" s="70">
        <f t="shared" si="3"/>
        <v>0</v>
      </c>
      <c r="I73" s="92"/>
      <c r="J73" s="61"/>
      <c r="K73" s="97"/>
      <c r="L73" s="80"/>
      <c r="M73" s="80"/>
      <c r="N73" s="80"/>
      <c r="O73" s="81" t="str">
        <f t="shared" si="6"/>
        <v>0</v>
      </c>
      <c r="P73" s="80"/>
      <c r="Q73" s="95"/>
      <c r="R73" s="81">
        <f t="shared" si="7"/>
        <v>0</v>
      </c>
      <c r="S73" s="55"/>
    </row>
    <row r="74" spans="1:19" x14ac:dyDescent="0.2">
      <c r="A74" s="65" t="s">
        <v>145</v>
      </c>
      <c r="B74" s="245"/>
      <c r="C74" s="246"/>
      <c r="D74" s="93"/>
      <c r="E74" s="69"/>
      <c r="F74" s="70">
        <f t="shared" si="4"/>
        <v>0</v>
      </c>
      <c r="G74" s="70">
        <f t="shared" si="5"/>
        <v>0</v>
      </c>
      <c r="H74" s="70">
        <f t="shared" si="3"/>
        <v>0</v>
      </c>
      <c r="I74" s="92"/>
      <c r="J74" s="61"/>
      <c r="K74" s="97"/>
      <c r="L74" s="80"/>
      <c r="M74" s="80"/>
      <c r="N74" s="80"/>
      <c r="O74" s="81" t="str">
        <f t="shared" si="6"/>
        <v>0</v>
      </c>
      <c r="P74" s="80"/>
      <c r="Q74" s="95"/>
      <c r="R74" s="81">
        <f t="shared" si="7"/>
        <v>0</v>
      </c>
      <c r="S74" s="55"/>
    </row>
    <row r="75" spans="1:19" x14ac:dyDescent="0.2">
      <c r="A75" s="65" t="s">
        <v>146</v>
      </c>
      <c r="B75" s="245"/>
      <c r="C75" s="246"/>
      <c r="D75" s="93"/>
      <c r="E75" s="69"/>
      <c r="F75" s="70">
        <f t="shared" si="4"/>
        <v>0</v>
      </c>
      <c r="G75" s="70">
        <f t="shared" si="5"/>
        <v>0</v>
      </c>
      <c r="H75" s="70">
        <f t="shared" si="3"/>
        <v>0</v>
      </c>
      <c r="I75" s="92"/>
      <c r="J75" s="61"/>
      <c r="K75" s="97"/>
      <c r="L75" s="80"/>
      <c r="M75" s="80"/>
      <c r="N75" s="80"/>
      <c r="O75" s="81" t="str">
        <f t="shared" si="6"/>
        <v>0</v>
      </c>
      <c r="P75" s="80"/>
      <c r="Q75" s="95"/>
      <c r="R75" s="81">
        <f t="shared" si="7"/>
        <v>0</v>
      </c>
      <c r="S75" s="55"/>
    </row>
    <row r="76" spans="1:19" x14ac:dyDescent="0.2">
      <c r="A76" s="65" t="s">
        <v>147</v>
      </c>
      <c r="B76" s="245"/>
      <c r="C76" s="246"/>
      <c r="D76" s="93"/>
      <c r="E76" s="69"/>
      <c r="F76" s="70">
        <f t="shared" si="4"/>
        <v>0</v>
      </c>
      <c r="G76" s="70">
        <f t="shared" si="5"/>
        <v>0</v>
      </c>
      <c r="H76" s="70">
        <f t="shared" si="3"/>
        <v>0</v>
      </c>
      <c r="I76" s="92"/>
      <c r="J76" s="61"/>
      <c r="K76" s="97"/>
      <c r="L76" s="80"/>
      <c r="M76" s="80"/>
      <c r="N76" s="80"/>
      <c r="O76" s="81" t="str">
        <f t="shared" si="6"/>
        <v>0</v>
      </c>
      <c r="P76" s="80"/>
      <c r="Q76" s="95"/>
      <c r="R76" s="81">
        <f t="shared" si="7"/>
        <v>0</v>
      </c>
      <c r="S76" s="55"/>
    </row>
    <row r="77" spans="1:19" x14ac:dyDescent="0.2">
      <c r="A77" s="65" t="s">
        <v>148</v>
      </c>
      <c r="B77" s="245"/>
      <c r="C77" s="246"/>
      <c r="D77" s="93"/>
      <c r="E77" s="69"/>
      <c r="F77" s="70">
        <f t="shared" si="4"/>
        <v>0</v>
      </c>
      <c r="G77" s="70">
        <f t="shared" si="5"/>
        <v>0</v>
      </c>
      <c r="H77" s="70">
        <f t="shared" si="3"/>
        <v>0</v>
      </c>
      <c r="I77" s="92"/>
      <c r="J77" s="61"/>
      <c r="K77" s="97"/>
      <c r="L77" s="80"/>
      <c r="M77" s="80"/>
      <c r="N77" s="80"/>
      <c r="O77" s="81" t="str">
        <f t="shared" si="6"/>
        <v>0</v>
      </c>
      <c r="P77" s="80"/>
      <c r="Q77" s="95"/>
      <c r="R77" s="81">
        <f t="shared" si="7"/>
        <v>0</v>
      </c>
      <c r="S77" s="55"/>
    </row>
    <row r="78" spans="1:19" x14ac:dyDescent="0.2">
      <c r="A78" s="65" t="s">
        <v>149</v>
      </c>
      <c r="B78" s="245"/>
      <c r="C78" s="246"/>
      <c r="D78" s="93"/>
      <c r="E78" s="69"/>
      <c r="F78" s="70">
        <f t="shared" si="4"/>
        <v>0</v>
      </c>
      <c r="G78" s="70">
        <f t="shared" si="5"/>
        <v>0</v>
      </c>
      <c r="H78" s="70">
        <f t="shared" si="3"/>
        <v>0</v>
      </c>
      <c r="I78" s="92"/>
      <c r="J78" s="61"/>
      <c r="K78" s="97"/>
      <c r="L78" s="80"/>
      <c r="M78" s="80"/>
      <c r="N78" s="80"/>
      <c r="O78" s="81" t="str">
        <f t="shared" si="6"/>
        <v>0</v>
      </c>
      <c r="P78" s="80"/>
      <c r="Q78" s="95"/>
      <c r="R78" s="81">
        <f t="shared" si="7"/>
        <v>0</v>
      </c>
      <c r="S78" s="55"/>
    </row>
    <row r="79" spans="1:19" x14ac:dyDescent="0.2">
      <c r="A79" s="65" t="s">
        <v>150</v>
      </c>
      <c r="B79" s="245"/>
      <c r="C79" s="246"/>
      <c r="D79" s="93"/>
      <c r="E79" s="69"/>
      <c r="F79" s="70">
        <f t="shared" si="4"/>
        <v>0</v>
      </c>
      <c r="G79" s="70">
        <f t="shared" si="5"/>
        <v>0</v>
      </c>
      <c r="H79" s="70">
        <f t="shared" si="3"/>
        <v>0</v>
      </c>
      <c r="I79" s="92"/>
      <c r="J79" s="61"/>
      <c r="K79" s="97"/>
      <c r="L79" s="80"/>
      <c r="M79" s="80"/>
      <c r="N79" s="80"/>
      <c r="O79" s="81" t="str">
        <f t="shared" si="6"/>
        <v>0</v>
      </c>
      <c r="P79" s="80"/>
      <c r="Q79" s="95"/>
      <c r="R79" s="81">
        <f t="shared" si="7"/>
        <v>0</v>
      </c>
      <c r="S79" s="55"/>
    </row>
    <row r="80" spans="1:19" x14ac:dyDescent="0.2">
      <c r="A80" s="65" t="s">
        <v>151</v>
      </c>
      <c r="B80" s="245"/>
      <c r="C80" s="246"/>
      <c r="D80" s="93"/>
      <c r="E80" s="69"/>
      <c r="F80" s="70">
        <f t="shared" si="4"/>
        <v>0</v>
      </c>
      <c r="G80" s="70">
        <f t="shared" si="5"/>
        <v>0</v>
      </c>
      <c r="H80" s="70">
        <f t="shared" si="3"/>
        <v>0</v>
      </c>
      <c r="I80" s="92"/>
      <c r="J80" s="61"/>
      <c r="K80" s="97"/>
      <c r="L80" s="80"/>
      <c r="M80" s="80"/>
      <c r="N80" s="80"/>
      <c r="O80" s="81" t="str">
        <f t="shared" si="6"/>
        <v>0</v>
      </c>
      <c r="P80" s="80"/>
      <c r="Q80" s="95"/>
      <c r="R80" s="81">
        <f t="shared" si="7"/>
        <v>0</v>
      </c>
      <c r="S80" s="55"/>
    </row>
    <row r="81" spans="1:19" x14ac:dyDescent="0.2">
      <c r="A81" s="65" t="s">
        <v>152</v>
      </c>
      <c r="B81" s="245"/>
      <c r="C81" s="246"/>
      <c r="D81" s="93"/>
      <c r="E81" s="69"/>
      <c r="F81" s="70">
        <f t="shared" si="4"/>
        <v>0</v>
      </c>
      <c r="G81" s="70">
        <f t="shared" si="5"/>
        <v>0</v>
      </c>
      <c r="H81" s="70">
        <f t="shared" si="3"/>
        <v>0</v>
      </c>
      <c r="I81" s="92"/>
      <c r="J81" s="61"/>
      <c r="K81" s="97"/>
      <c r="L81" s="80"/>
      <c r="M81" s="80"/>
      <c r="N81" s="80"/>
      <c r="O81" s="81" t="str">
        <f t="shared" si="6"/>
        <v>0</v>
      </c>
      <c r="P81" s="80"/>
      <c r="Q81" s="95"/>
      <c r="R81" s="81">
        <f t="shared" si="7"/>
        <v>0</v>
      </c>
      <c r="S81" s="55"/>
    </row>
    <row r="82" spans="1:19" x14ac:dyDescent="0.2">
      <c r="A82" s="65" t="s">
        <v>153</v>
      </c>
      <c r="B82" s="245"/>
      <c r="C82" s="246"/>
      <c r="D82" s="93"/>
      <c r="E82" s="69"/>
      <c r="F82" s="70">
        <f t="shared" si="4"/>
        <v>0</v>
      </c>
      <c r="G82" s="70">
        <f t="shared" si="5"/>
        <v>0</v>
      </c>
      <c r="H82" s="70">
        <f t="shared" si="3"/>
        <v>0</v>
      </c>
      <c r="I82" s="92"/>
      <c r="J82" s="61"/>
      <c r="K82" s="97"/>
      <c r="L82" s="80"/>
      <c r="M82" s="80"/>
      <c r="N82" s="80"/>
      <c r="O82" s="81" t="str">
        <f t="shared" si="6"/>
        <v>0</v>
      </c>
      <c r="P82" s="80"/>
      <c r="Q82" s="95"/>
      <c r="R82" s="81">
        <f t="shared" si="7"/>
        <v>0</v>
      </c>
      <c r="S82" s="55"/>
    </row>
    <row r="83" spans="1:19" x14ac:dyDescent="0.2">
      <c r="A83" s="65" t="s">
        <v>154</v>
      </c>
      <c r="B83" s="245"/>
      <c r="C83" s="246"/>
      <c r="D83" s="93"/>
      <c r="E83" s="69"/>
      <c r="F83" s="70">
        <f t="shared" si="4"/>
        <v>0</v>
      </c>
      <c r="G83" s="70">
        <f t="shared" si="5"/>
        <v>0</v>
      </c>
      <c r="H83" s="70">
        <f t="shared" si="3"/>
        <v>0</v>
      </c>
      <c r="I83" s="92"/>
      <c r="J83" s="61"/>
      <c r="K83" s="97"/>
      <c r="L83" s="80"/>
      <c r="M83" s="80"/>
      <c r="N83" s="80"/>
      <c r="O83" s="81" t="str">
        <f t="shared" si="6"/>
        <v>0</v>
      </c>
      <c r="P83" s="80"/>
      <c r="Q83" s="95"/>
      <c r="R83" s="81">
        <f t="shared" si="7"/>
        <v>0</v>
      </c>
      <c r="S83" s="55"/>
    </row>
    <row r="84" spans="1:19" x14ac:dyDescent="0.2">
      <c r="A84" s="65" t="s">
        <v>155</v>
      </c>
      <c r="B84" s="245"/>
      <c r="C84" s="246"/>
      <c r="D84" s="93"/>
      <c r="E84" s="69"/>
      <c r="F84" s="70">
        <f t="shared" si="4"/>
        <v>0</v>
      </c>
      <c r="G84" s="70">
        <f t="shared" si="5"/>
        <v>0</v>
      </c>
      <c r="H84" s="70">
        <f t="shared" si="3"/>
        <v>0</v>
      </c>
      <c r="I84" s="92"/>
      <c r="J84" s="61"/>
      <c r="K84" s="97"/>
      <c r="L84" s="80"/>
      <c r="M84" s="80"/>
      <c r="N84" s="80"/>
      <c r="O84" s="81" t="str">
        <f t="shared" si="6"/>
        <v>0</v>
      </c>
      <c r="P84" s="80"/>
      <c r="Q84" s="95"/>
      <c r="R84" s="81">
        <f t="shared" si="7"/>
        <v>0</v>
      </c>
      <c r="S84" s="55"/>
    </row>
    <row r="85" spans="1:19" ht="24.6" customHeight="1" x14ac:dyDescent="0.2">
      <c r="A85" s="62" t="s">
        <v>9</v>
      </c>
      <c r="B85" s="257" t="s">
        <v>156</v>
      </c>
      <c r="C85" s="258"/>
      <c r="D85" s="258"/>
      <c r="E85" s="258"/>
      <c r="F85" s="259"/>
      <c r="G85" s="63">
        <f>SUM(G86:G95)</f>
        <v>0</v>
      </c>
      <c r="H85" s="63">
        <f>SUM(H86:H95)</f>
        <v>0</v>
      </c>
      <c r="I85" s="160"/>
      <c r="J85" s="61"/>
      <c r="S85" s="55"/>
    </row>
    <row r="86" spans="1:19" x14ac:dyDescent="0.2">
      <c r="A86" s="65" t="s">
        <v>157</v>
      </c>
      <c r="B86" s="245"/>
      <c r="C86" s="246"/>
      <c r="D86" s="93"/>
      <c r="E86" s="69"/>
      <c r="F86" s="98"/>
      <c r="G86" s="70">
        <f t="shared" ref="G86:G95" si="8">ROUND(E86*F86,2)</f>
        <v>0</v>
      </c>
      <c r="H86" s="70">
        <f t="shared" ref="H86:H95" si="9">ROUND(G86*$D$3,2)</f>
        <v>0</v>
      </c>
      <c r="I86" s="264" t="s">
        <v>158</v>
      </c>
      <c r="J86" s="61"/>
      <c r="S86" s="55"/>
    </row>
    <row r="87" spans="1:19" x14ac:dyDescent="0.2">
      <c r="A87" s="65" t="s">
        <v>159</v>
      </c>
      <c r="B87" s="245"/>
      <c r="C87" s="246"/>
      <c r="D87" s="93"/>
      <c r="E87" s="69"/>
      <c r="F87" s="98"/>
      <c r="G87" s="70">
        <f t="shared" si="8"/>
        <v>0</v>
      </c>
      <c r="H87" s="70">
        <f t="shared" si="9"/>
        <v>0</v>
      </c>
      <c r="I87" s="264"/>
      <c r="J87" s="61"/>
      <c r="S87" s="55"/>
    </row>
    <row r="88" spans="1:19" x14ac:dyDescent="0.2">
      <c r="A88" s="65" t="s">
        <v>160</v>
      </c>
      <c r="B88" s="245"/>
      <c r="C88" s="246"/>
      <c r="D88" s="93"/>
      <c r="E88" s="69"/>
      <c r="F88" s="98"/>
      <c r="G88" s="70">
        <f t="shared" si="8"/>
        <v>0</v>
      </c>
      <c r="H88" s="70">
        <f t="shared" si="9"/>
        <v>0</v>
      </c>
      <c r="I88" s="264"/>
      <c r="J88" s="61"/>
      <c r="S88" s="55"/>
    </row>
    <row r="89" spans="1:19" x14ac:dyDescent="0.2">
      <c r="A89" s="65" t="s">
        <v>161</v>
      </c>
      <c r="B89" s="245"/>
      <c r="C89" s="246"/>
      <c r="D89" s="93"/>
      <c r="E89" s="69"/>
      <c r="F89" s="98"/>
      <c r="G89" s="70">
        <f t="shared" si="8"/>
        <v>0</v>
      </c>
      <c r="H89" s="70">
        <f t="shared" si="9"/>
        <v>0</v>
      </c>
      <c r="I89" s="264"/>
      <c r="J89" s="61"/>
      <c r="S89" s="55"/>
    </row>
    <row r="90" spans="1:19" x14ac:dyDescent="0.2">
      <c r="A90" s="65" t="s">
        <v>162</v>
      </c>
      <c r="B90" s="245"/>
      <c r="C90" s="246"/>
      <c r="D90" s="93"/>
      <c r="E90" s="69"/>
      <c r="F90" s="98"/>
      <c r="G90" s="70">
        <f t="shared" si="8"/>
        <v>0</v>
      </c>
      <c r="H90" s="70">
        <f t="shared" si="9"/>
        <v>0</v>
      </c>
      <c r="I90" s="161"/>
      <c r="J90" s="61"/>
      <c r="S90" s="55"/>
    </row>
    <row r="91" spans="1:19" x14ac:dyDescent="0.2">
      <c r="A91" s="65" t="s">
        <v>163</v>
      </c>
      <c r="B91" s="245"/>
      <c r="C91" s="246"/>
      <c r="D91" s="93"/>
      <c r="E91" s="69"/>
      <c r="F91" s="98"/>
      <c r="G91" s="70">
        <f t="shared" si="8"/>
        <v>0</v>
      </c>
      <c r="H91" s="70">
        <f t="shared" si="9"/>
        <v>0</v>
      </c>
      <c r="I91" s="161"/>
      <c r="J91" s="61"/>
      <c r="S91" s="55"/>
    </row>
    <row r="92" spans="1:19" x14ac:dyDescent="0.2">
      <c r="A92" s="65" t="s">
        <v>164</v>
      </c>
      <c r="B92" s="245"/>
      <c r="C92" s="246"/>
      <c r="D92" s="93"/>
      <c r="E92" s="69"/>
      <c r="F92" s="98"/>
      <c r="G92" s="70">
        <f t="shared" si="8"/>
        <v>0</v>
      </c>
      <c r="H92" s="70">
        <f t="shared" si="9"/>
        <v>0</v>
      </c>
      <c r="I92" s="161"/>
      <c r="J92" s="61"/>
      <c r="S92" s="55"/>
    </row>
    <row r="93" spans="1:19" x14ac:dyDescent="0.2">
      <c r="A93" s="65" t="s">
        <v>165</v>
      </c>
      <c r="B93" s="245"/>
      <c r="C93" s="246"/>
      <c r="D93" s="93"/>
      <c r="E93" s="69"/>
      <c r="F93" s="98"/>
      <c r="G93" s="70">
        <f t="shared" si="8"/>
        <v>0</v>
      </c>
      <c r="H93" s="70">
        <f t="shared" si="9"/>
        <v>0</v>
      </c>
      <c r="I93" s="161"/>
      <c r="J93" s="61"/>
      <c r="S93" s="55"/>
    </row>
    <row r="94" spans="1:19" x14ac:dyDescent="0.2">
      <c r="A94" s="65" t="s">
        <v>166</v>
      </c>
      <c r="B94" s="245"/>
      <c r="C94" s="246"/>
      <c r="D94" s="93"/>
      <c r="E94" s="69"/>
      <c r="F94" s="98"/>
      <c r="G94" s="70">
        <f t="shared" si="8"/>
        <v>0</v>
      </c>
      <c r="H94" s="70">
        <f t="shared" si="9"/>
        <v>0</v>
      </c>
      <c r="I94" s="161"/>
      <c r="J94" s="61"/>
      <c r="S94" s="55"/>
    </row>
    <row r="95" spans="1:19" x14ac:dyDescent="0.2">
      <c r="A95" s="65" t="s">
        <v>167</v>
      </c>
      <c r="B95" s="245"/>
      <c r="C95" s="246"/>
      <c r="D95" s="93"/>
      <c r="E95" s="69"/>
      <c r="F95" s="98"/>
      <c r="G95" s="70">
        <f t="shared" si="8"/>
        <v>0</v>
      </c>
      <c r="H95" s="70">
        <f t="shared" si="9"/>
        <v>0</v>
      </c>
      <c r="I95" s="161"/>
      <c r="J95" s="61"/>
      <c r="S95" s="55"/>
    </row>
    <row r="96" spans="1:19" ht="25.2" customHeight="1" x14ac:dyDescent="0.2">
      <c r="A96" s="62" t="s">
        <v>10</v>
      </c>
      <c r="B96" s="260" t="s">
        <v>168</v>
      </c>
      <c r="C96" s="261"/>
      <c r="D96" s="261"/>
      <c r="E96" s="261"/>
      <c r="F96" s="262"/>
      <c r="G96" s="63">
        <f>SUM(G97:G106)</f>
        <v>0</v>
      </c>
      <c r="H96" s="63">
        <f>SUM(H97:H106)</f>
        <v>0</v>
      </c>
      <c r="I96" s="161"/>
      <c r="J96" s="61"/>
      <c r="S96" s="55"/>
    </row>
    <row r="97" spans="1:19" x14ac:dyDescent="0.2">
      <c r="A97" s="65" t="s">
        <v>169</v>
      </c>
      <c r="B97" s="245"/>
      <c r="C97" s="246"/>
      <c r="D97" s="93"/>
      <c r="E97" s="69"/>
      <c r="F97" s="98"/>
      <c r="G97" s="70">
        <f t="shared" ref="G97:G106" si="10">ROUND(E97*F97,2)</f>
        <v>0</v>
      </c>
      <c r="H97" s="70">
        <f t="shared" ref="H97:H106" si="11">ROUND(G97*$D$3,2)</f>
        <v>0</v>
      </c>
      <c r="I97" s="161"/>
      <c r="J97" s="61"/>
      <c r="S97" s="55"/>
    </row>
    <row r="98" spans="1:19" x14ac:dyDescent="0.2">
      <c r="A98" s="65" t="s">
        <v>170</v>
      </c>
      <c r="B98" s="245"/>
      <c r="C98" s="246"/>
      <c r="D98" s="93"/>
      <c r="E98" s="69"/>
      <c r="F98" s="98"/>
      <c r="G98" s="70">
        <f t="shared" si="10"/>
        <v>0</v>
      </c>
      <c r="H98" s="70">
        <f t="shared" si="11"/>
        <v>0</v>
      </c>
      <c r="I98" s="161"/>
      <c r="J98" s="61"/>
      <c r="S98" s="55"/>
    </row>
    <row r="99" spans="1:19" x14ac:dyDescent="0.2">
      <c r="A99" s="65" t="s">
        <v>171</v>
      </c>
      <c r="B99" s="245"/>
      <c r="C99" s="246"/>
      <c r="D99" s="93"/>
      <c r="E99" s="69"/>
      <c r="F99" s="98"/>
      <c r="G99" s="70">
        <f t="shared" si="10"/>
        <v>0</v>
      </c>
      <c r="H99" s="70">
        <f t="shared" si="11"/>
        <v>0</v>
      </c>
      <c r="I99" s="161"/>
      <c r="J99" s="61"/>
      <c r="S99" s="55"/>
    </row>
    <row r="100" spans="1:19" x14ac:dyDescent="0.2">
      <c r="A100" s="65" t="s">
        <v>172</v>
      </c>
      <c r="B100" s="245"/>
      <c r="C100" s="246"/>
      <c r="D100" s="93"/>
      <c r="E100" s="69"/>
      <c r="F100" s="98"/>
      <c r="G100" s="70">
        <f t="shared" si="10"/>
        <v>0</v>
      </c>
      <c r="H100" s="70">
        <f t="shared" si="11"/>
        <v>0</v>
      </c>
      <c r="I100" s="161"/>
      <c r="J100" s="61"/>
      <c r="S100" s="55"/>
    </row>
    <row r="101" spans="1:19" x14ac:dyDescent="0.2">
      <c r="A101" s="65" t="s">
        <v>173</v>
      </c>
      <c r="B101" s="245"/>
      <c r="C101" s="246"/>
      <c r="D101" s="93"/>
      <c r="E101" s="69"/>
      <c r="F101" s="98"/>
      <c r="G101" s="70">
        <f t="shared" si="10"/>
        <v>0</v>
      </c>
      <c r="H101" s="70">
        <f t="shared" si="11"/>
        <v>0</v>
      </c>
      <c r="I101" s="161"/>
      <c r="J101" s="61"/>
      <c r="S101" s="55"/>
    </row>
    <row r="102" spans="1:19" x14ac:dyDescent="0.2">
      <c r="A102" s="65" t="s">
        <v>174</v>
      </c>
      <c r="B102" s="245"/>
      <c r="C102" s="246"/>
      <c r="D102" s="93"/>
      <c r="E102" s="69"/>
      <c r="F102" s="98"/>
      <c r="G102" s="70">
        <f t="shared" si="10"/>
        <v>0</v>
      </c>
      <c r="H102" s="70">
        <f t="shared" si="11"/>
        <v>0</v>
      </c>
      <c r="I102" s="161"/>
      <c r="J102" s="61"/>
      <c r="S102" s="55"/>
    </row>
    <row r="103" spans="1:19" x14ac:dyDescent="0.2">
      <c r="A103" s="65" t="s">
        <v>175</v>
      </c>
      <c r="B103" s="245"/>
      <c r="C103" s="246"/>
      <c r="D103" s="93"/>
      <c r="E103" s="69"/>
      <c r="F103" s="98"/>
      <c r="G103" s="70">
        <f t="shared" si="10"/>
        <v>0</v>
      </c>
      <c r="H103" s="70">
        <f t="shared" si="11"/>
        <v>0</v>
      </c>
      <c r="I103" s="161"/>
      <c r="J103" s="61"/>
      <c r="S103" s="55"/>
    </row>
    <row r="104" spans="1:19" x14ac:dyDescent="0.2">
      <c r="A104" s="65" t="s">
        <v>176</v>
      </c>
      <c r="B104" s="245"/>
      <c r="C104" s="246"/>
      <c r="D104" s="93"/>
      <c r="E104" s="69"/>
      <c r="F104" s="98"/>
      <c r="G104" s="70">
        <f t="shared" si="10"/>
        <v>0</v>
      </c>
      <c r="H104" s="70">
        <f t="shared" si="11"/>
        <v>0</v>
      </c>
      <c r="I104" s="161"/>
      <c r="J104" s="61"/>
      <c r="S104" s="55"/>
    </row>
    <row r="105" spans="1:19" x14ac:dyDescent="0.2">
      <c r="A105" s="65" t="s">
        <v>177</v>
      </c>
      <c r="B105" s="245"/>
      <c r="C105" s="246"/>
      <c r="D105" s="93"/>
      <c r="E105" s="69"/>
      <c r="F105" s="98"/>
      <c r="G105" s="70">
        <f t="shared" si="10"/>
        <v>0</v>
      </c>
      <c r="H105" s="70">
        <f t="shared" si="11"/>
        <v>0</v>
      </c>
      <c r="I105" s="161"/>
      <c r="J105" s="61"/>
      <c r="S105" s="55"/>
    </row>
    <row r="106" spans="1:19" x14ac:dyDescent="0.2">
      <c r="A106" s="65" t="s">
        <v>178</v>
      </c>
      <c r="B106" s="245"/>
      <c r="C106" s="246"/>
      <c r="D106" s="93"/>
      <c r="E106" s="69"/>
      <c r="F106" s="98"/>
      <c r="G106" s="70">
        <f t="shared" si="10"/>
        <v>0</v>
      </c>
      <c r="H106" s="70">
        <f t="shared" si="11"/>
        <v>0</v>
      </c>
      <c r="I106" s="161"/>
      <c r="J106" s="61"/>
      <c r="S106" s="55"/>
    </row>
    <row r="107" spans="1:19" ht="25.5" customHeight="1" x14ac:dyDescent="0.2">
      <c r="A107" s="62" t="s">
        <v>11</v>
      </c>
      <c r="B107" s="257" t="s">
        <v>179</v>
      </c>
      <c r="C107" s="258"/>
      <c r="D107" s="258"/>
      <c r="E107" s="258"/>
      <c r="F107" s="259"/>
      <c r="G107" s="63">
        <f>SUM(G108:G132)</f>
        <v>0</v>
      </c>
      <c r="H107" s="63">
        <f>SUM(H108:H132)</f>
        <v>0</v>
      </c>
      <c r="I107" s="162"/>
      <c r="J107" s="61"/>
      <c r="S107" s="55"/>
    </row>
    <row r="108" spans="1:19" x14ac:dyDescent="0.2">
      <c r="A108" s="65" t="s">
        <v>180</v>
      </c>
      <c r="B108" s="245"/>
      <c r="C108" s="246"/>
      <c r="D108" s="93"/>
      <c r="E108" s="69"/>
      <c r="F108" s="98"/>
      <c r="G108" s="70">
        <f t="shared" ref="G108:G132" si="12">ROUND(E108*F108,2)</f>
        <v>0</v>
      </c>
      <c r="H108" s="70">
        <f t="shared" ref="H108:H132" si="13">ROUND(G108*$D$3,2)</f>
        <v>0</v>
      </c>
      <c r="I108" s="92"/>
      <c r="J108" s="61"/>
      <c r="S108" s="55"/>
    </row>
    <row r="109" spans="1:19" x14ac:dyDescent="0.2">
      <c r="A109" s="65" t="s">
        <v>181</v>
      </c>
      <c r="B109" s="245"/>
      <c r="C109" s="246"/>
      <c r="D109" s="93"/>
      <c r="E109" s="69"/>
      <c r="F109" s="98"/>
      <c r="G109" s="70">
        <f t="shared" si="12"/>
        <v>0</v>
      </c>
      <c r="H109" s="70">
        <f t="shared" si="13"/>
        <v>0</v>
      </c>
      <c r="I109" s="92"/>
      <c r="J109" s="61"/>
      <c r="S109" s="55"/>
    </row>
    <row r="110" spans="1:19" x14ac:dyDescent="0.2">
      <c r="A110" s="65" t="s">
        <v>182</v>
      </c>
      <c r="B110" s="245"/>
      <c r="C110" s="246"/>
      <c r="D110" s="93"/>
      <c r="E110" s="69"/>
      <c r="F110" s="98"/>
      <c r="G110" s="70">
        <f t="shared" si="12"/>
        <v>0</v>
      </c>
      <c r="H110" s="70">
        <f t="shared" si="13"/>
        <v>0</v>
      </c>
      <c r="I110" s="92"/>
      <c r="J110" s="61"/>
      <c r="S110" s="55"/>
    </row>
    <row r="111" spans="1:19" x14ac:dyDescent="0.2">
      <c r="A111" s="65" t="s">
        <v>183</v>
      </c>
      <c r="B111" s="245"/>
      <c r="C111" s="246"/>
      <c r="D111" s="93"/>
      <c r="E111" s="69"/>
      <c r="F111" s="98"/>
      <c r="G111" s="70">
        <f t="shared" si="12"/>
        <v>0</v>
      </c>
      <c r="H111" s="70">
        <f t="shared" si="13"/>
        <v>0</v>
      </c>
      <c r="I111" s="92"/>
      <c r="J111" s="61"/>
      <c r="S111" s="55"/>
    </row>
    <row r="112" spans="1:19" x14ac:dyDescent="0.2">
      <c r="A112" s="65" t="s">
        <v>184</v>
      </c>
      <c r="B112" s="245"/>
      <c r="C112" s="246"/>
      <c r="D112" s="93"/>
      <c r="E112" s="69"/>
      <c r="F112" s="98"/>
      <c r="G112" s="70">
        <f t="shared" si="12"/>
        <v>0</v>
      </c>
      <c r="H112" s="70">
        <f t="shared" si="13"/>
        <v>0</v>
      </c>
      <c r="I112" s="92"/>
      <c r="J112" s="61"/>
      <c r="S112" s="55"/>
    </row>
    <row r="113" spans="1:19" x14ac:dyDescent="0.2">
      <c r="A113" s="65" t="s">
        <v>185</v>
      </c>
      <c r="B113" s="245"/>
      <c r="C113" s="246"/>
      <c r="D113" s="93"/>
      <c r="E113" s="69"/>
      <c r="F113" s="98"/>
      <c r="G113" s="70">
        <f t="shared" si="12"/>
        <v>0</v>
      </c>
      <c r="H113" s="70">
        <f t="shared" si="13"/>
        <v>0</v>
      </c>
      <c r="I113" s="92"/>
      <c r="J113" s="61"/>
      <c r="S113" s="55"/>
    </row>
    <row r="114" spans="1:19" x14ac:dyDescent="0.2">
      <c r="A114" s="65" t="s">
        <v>186</v>
      </c>
      <c r="B114" s="245"/>
      <c r="C114" s="246"/>
      <c r="D114" s="93"/>
      <c r="E114" s="69"/>
      <c r="F114" s="98"/>
      <c r="G114" s="70">
        <f t="shared" si="12"/>
        <v>0</v>
      </c>
      <c r="H114" s="70">
        <f t="shared" si="13"/>
        <v>0</v>
      </c>
      <c r="I114" s="92"/>
      <c r="J114" s="61"/>
      <c r="S114" s="55"/>
    </row>
    <row r="115" spans="1:19" x14ac:dyDescent="0.2">
      <c r="A115" s="65" t="s">
        <v>187</v>
      </c>
      <c r="B115" s="245"/>
      <c r="C115" s="246"/>
      <c r="D115" s="93"/>
      <c r="E115" s="69"/>
      <c r="F115" s="98"/>
      <c r="G115" s="70">
        <f t="shared" si="12"/>
        <v>0</v>
      </c>
      <c r="H115" s="70">
        <f t="shared" si="13"/>
        <v>0</v>
      </c>
      <c r="I115" s="92"/>
      <c r="J115" s="61"/>
      <c r="S115" s="55"/>
    </row>
    <row r="116" spans="1:19" x14ac:dyDescent="0.2">
      <c r="A116" s="65" t="s">
        <v>188</v>
      </c>
      <c r="B116" s="245"/>
      <c r="C116" s="246"/>
      <c r="D116" s="93"/>
      <c r="E116" s="69"/>
      <c r="F116" s="98"/>
      <c r="G116" s="70">
        <f t="shared" si="12"/>
        <v>0</v>
      </c>
      <c r="H116" s="70">
        <f t="shared" si="13"/>
        <v>0</v>
      </c>
      <c r="I116" s="92"/>
      <c r="J116" s="61"/>
      <c r="S116" s="55"/>
    </row>
    <row r="117" spans="1:19" x14ac:dyDescent="0.2">
      <c r="A117" s="65" t="s">
        <v>189</v>
      </c>
      <c r="B117" s="245"/>
      <c r="C117" s="246"/>
      <c r="D117" s="93"/>
      <c r="E117" s="69"/>
      <c r="F117" s="98"/>
      <c r="G117" s="70">
        <f t="shared" si="12"/>
        <v>0</v>
      </c>
      <c r="H117" s="70">
        <f t="shared" si="13"/>
        <v>0</v>
      </c>
      <c r="I117" s="92"/>
      <c r="J117" s="61"/>
      <c r="S117" s="55"/>
    </row>
    <row r="118" spans="1:19" x14ac:dyDescent="0.2">
      <c r="A118" s="65" t="s">
        <v>190</v>
      </c>
      <c r="B118" s="245"/>
      <c r="C118" s="246"/>
      <c r="D118" s="93"/>
      <c r="E118" s="69"/>
      <c r="F118" s="98"/>
      <c r="G118" s="70">
        <f t="shared" si="12"/>
        <v>0</v>
      </c>
      <c r="H118" s="70">
        <f t="shared" si="13"/>
        <v>0</v>
      </c>
      <c r="I118" s="92"/>
      <c r="J118" s="61"/>
      <c r="S118" s="55"/>
    </row>
    <row r="119" spans="1:19" x14ac:dyDescent="0.2">
      <c r="A119" s="65" t="s">
        <v>191</v>
      </c>
      <c r="B119" s="245"/>
      <c r="C119" s="246"/>
      <c r="D119" s="93"/>
      <c r="E119" s="69"/>
      <c r="F119" s="98"/>
      <c r="G119" s="70">
        <f t="shared" si="12"/>
        <v>0</v>
      </c>
      <c r="H119" s="70">
        <f t="shared" si="13"/>
        <v>0</v>
      </c>
      <c r="I119" s="92"/>
      <c r="J119" s="61"/>
      <c r="S119" s="55"/>
    </row>
    <row r="120" spans="1:19" x14ac:dyDescent="0.2">
      <c r="A120" s="65" t="s">
        <v>192</v>
      </c>
      <c r="B120" s="245"/>
      <c r="C120" s="246"/>
      <c r="D120" s="93"/>
      <c r="E120" s="69"/>
      <c r="F120" s="98"/>
      <c r="G120" s="70">
        <f t="shared" si="12"/>
        <v>0</v>
      </c>
      <c r="H120" s="70">
        <f t="shared" si="13"/>
        <v>0</v>
      </c>
      <c r="I120" s="92"/>
      <c r="J120" s="61"/>
      <c r="S120" s="55"/>
    </row>
    <row r="121" spans="1:19" x14ac:dyDescent="0.2">
      <c r="A121" s="65" t="s">
        <v>193</v>
      </c>
      <c r="B121" s="245"/>
      <c r="C121" s="246"/>
      <c r="D121" s="93"/>
      <c r="E121" s="69"/>
      <c r="F121" s="98"/>
      <c r="G121" s="70">
        <f t="shared" si="12"/>
        <v>0</v>
      </c>
      <c r="H121" s="70">
        <f t="shared" si="13"/>
        <v>0</v>
      </c>
      <c r="I121" s="92"/>
      <c r="J121" s="61"/>
      <c r="S121" s="55"/>
    </row>
    <row r="122" spans="1:19" x14ac:dyDescent="0.2">
      <c r="A122" s="65" t="s">
        <v>194</v>
      </c>
      <c r="B122" s="245"/>
      <c r="C122" s="246"/>
      <c r="D122" s="93"/>
      <c r="E122" s="69"/>
      <c r="F122" s="98"/>
      <c r="G122" s="70">
        <f t="shared" si="12"/>
        <v>0</v>
      </c>
      <c r="H122" s="70">
        <f t="shared" si="13"/>
        <v>0</v>
      </c>
      <c r="I122" s="92"/>
      <c r="J122" s="61"/>
      <c r="S122" s="55"/>
    </row>
    <row r="123" spans="1:19" x14ac:dyDescent="0.2">
      <c r="A123" s="65" t="s">
        <v>195</v>
      </c>
      <c r="B123" s="245"/>
      <c r="C123" s="246"/>
      <c r="D123" s="93"/>
      <c r="E123" s="69"/>
      <c r="F123" s="98"/>
      <c r="G123" s="70">
        <f t="shared" si="12"/>
        <v>0</v>
      </c>
      <c r="H123" s="70">
        <f t="shared" si="13"/>
        <v>0</v>
      </c>
      <c r="I123" s="92"/>
      <c r="J123" s="61"/>
      <c r="S123" s="55"/>
    </row>
    <row r="124" spans="1:19" x14ac:dyDescent="0.2">
      <c r="A124" s="65" t="s">
        <v>196</v>
      </c>
      <c r="B124" s="245"/>
      <c r="C124" s="246"/>
      <c r="D124" s="93"/>
      <c r="E124" s="69"/>
      <c r="F124" s="98"/>
      <c r="G124" s="70">
        <f t="shared" si="12"/>
        <v>0</v>
      </c>
      <c r="H124" s="70">
        <f t="shared" si="13"/>
        <v>0</v>
      </c>
      <c r="I124" s="92"/>
      <c r="J124" s="61"/>
      <c r="S124" s="55"/>
    </row>
    <row r="125" spans="1:19" x14ac:dyDescent="0.2">
      <c r="A125" s="65" t="s">
        <v>197</v>
      </c>
      <c r="B125" s="245"/>
      <c r="C125" s="246"/>
      <c r="D125" s="93"/>
      <c r="E125" s="69"/>
      <c r="F125" s="98"/>
      <c r="G125" s="70">
        <f t="shared" si="12"/>
        <v>0</v>
      </c>
      <c r="H125" s="70">
        <f t="shared" si="13"/>
        <v>0</v>
      </c>
      <c r="I125" s="92"/>
      <c r="J125" s="61"/>
      <c r="S125" s="55"/>
    </row>
    <row r="126" spans="1:19" x14ac:dyDescent="0.2">
      <c r="A126" s="65" t="s">
        <v>198</v>
      </c>
      <c r="B126" s="245"/>
      <c r="C126" s="246"/>
      <c r="D126" s="93"/>
      <c r="E126" s="69"/>
      <c r="F126" s="98"/>
      <c r="G126" s="70">
        <f t="shared" si="12"/>
        <v>0</v>
      </c>
      <c r="H126" s="70">
        <f t="shared" si="13"/>
        <v>0</v>
      </c>
      <c r="I126" s="92"/>
      <c r="J126" s="61"/>
      <c r="S126" s="55"/>
    </row>
    <row r="127" spans="1:19" x14ac:dyDescent="0.2">
      <c r="A127" s="65" t="s">
        <v>199</v>
      </c>
      <c r="B127" s="245"/>
      <c r="C127" s="246"/>
      <c r="D127" s="93"/>
      <c r="E127" s="69"/>
      <c r="F127" s="98"/>
      <c r="G127" s="70">
        <f t="shared" si="12"/>
        <v>0</v>
      </c>
      <c r="H127" s="70">
        <f t="shared" si="13"/>
        <v>0</v>
      </c>
      <c r="I127" s="92"/>
      <c r="J127" s="61"/>
      <c r="S127" s="55"/>
    </row>
    <row r="128" spans="1:19" x14ac:dyDescent="0.2">
      <c r="A128" s="65" t="s">
        <v>200</v>
      </c>
      <c r="B128" s="245"/>
      <c r="C128" s="246"/>
      <c r="D128" s="93"/>
      <c r="E128" s="69"/>
      <c r="F128" s="98"/>
      <c r="G128" s="70">
        <f t="shared" si="12"/>
        <v>0</v>
      </c>
      <c r="H128" s="70">
        <f t="shared" si="13"/>
        <v>0</v>
      </c>
      <c r="I128" s="92"/>
      <c r="J128" s="61"/>
      <c r="S128" s="55"/>
    </row>
    <row r="129" spans="1:19" x14ac:dyDescent="0.2">
      <c r="A129" s="65" t="s">
        <v>201</v>
      </c>
      <c r="B129" s="245"/>
      <c r="C129" s="246"/>
      <c r="D129" s="93"/>
      <c r="E129" s="69"/>
      <c r="F129" s="98"/>
      <c r="G129" s="70">
        <f t="shared" si="12"/>
        <v>0</v>
      </c>
      <c r="H129" s="70">
        <f t="shared" si="13"/>
        <v>0</v>
      </c>
      <c r="I129" s="92"/>
      <c r="J129" s="61"/>
      <c r="S129" s="55"/>
    </row>
    <row r="130" spans="1:19" x14ac:dyDescent="0.2">
      <c r="A130" s="65" t="s">
        <v>202</v>
      </c>
      <c r="B130" s="245"/>
      <c r="C130" s="246"/>
      <c r="D130" s="93"/>
      <c r="E130" s="69"/>
      <c r="F130" s="98"/>
      <c r="G130" s="70">
        <f t="shared" si="12"/>
        <v>0</v>
      </c>
      <c r="H130" s="70">
        <f t="shared" si="13"/>
        <v>0</v>
      </c>
      <c r="I130" s="92"/>
      <c r="J130" s="61"/>
      <c r="S130" s="55"/>
    </row>
    <row r="131" spans="1:19" x14ac:dyDescent="0.2">
      <c r="A131" s="65" t="s">
        <v>203</v>
      </c>
      <c r="B131" s="245"/>
      <c r="C131" s="246"/>
      <c r="D131" s="93"/>
      <c r="E131" s="69"/>
      <c r="F131" s="98"/>
      <c r="G131" s="70">
        <f t="shared" si="12"/>
        <v>0</v>
      </c>
      <c r="H131" s="70">
        <f t="shared" si="13"/>
        <v>0</v>
      </c>
      <c r="I131" s="92"/>
      <c r="J131" s="61"/>
      <c r="S131" s="55"/>
    </row>
    <row r="132" spans="1:19" x14ac:dyDescent="0.2">
      <c r="A132" s="65" t="s">
        <v>204</v>
      </c>
      <c r="B132" s="245"/>
      <c r="C132" s="246"/>
      <c r="D132" s="93"/>
      <c r="E132" s="69"/>
      <c r="F132" s="98"/>
      <c r="G132" s="70">
        <f t="shared" si="12"/>
        <v>0</v>
      </c>
      <c r="H132" s="70">
        <f t="shared" si="13"/>
        <v>0</v>
      </c>
      <c r="I132" s="92"/>
      <c r="J132" s="61"/>
      <c r="S132" s="55"/>
    </row>
    <row r="133" spans="1:19" ht="36.6" customHeight="1" x14ac:dyDescent="0.2">
      <c r="A133" s="62" t="s">
        <v>17</v>
      </c>
      <c r="B133" s="257" t="s">
        <v>205</v>
      </c>
      <c r="C133" s="258"/>
      <c r="D133" s="258"/>
      <c r="E133" s="258"/>
      <c r="F133" s="259"/>
      <c r="G133" s="63">
        <f>SUM(G134:G143)</f>
        <v>0</v>
      </c>
      <c r="H133" s="63">
        <f>SUM(H134:H143)</f>
        <v>0</v>
      </c>
      <c r="I133" s="89"/>
      <c r="J133" s="90"/>
      <c r="K133" s="91" t="s">
        <v>206</v>
      </c>
      <c r="L133" s="91" t="s">
        <v>207</v>
      </c>
      <c r="S133" s="55"/>
    </row>
    <row r="134" spans="1:19" x14ac:dyDescent="0.2">
      <c r="A134" s="65" t="s">
        <v>208</v>
      </c>
      <c r="B134" s="245"/>
      <c r="C134" s="246"/>
      <c r="D134" s="68" t="s">
        <v>209</v>
      </c>
      <c r="E134" s="99"/>
      <c r="F134" s="70">
        <f>K134*L134</f>
        <v>0</v>
      </c>
      <c r="G134" s="70">
        <f t="shared" ref="G134:G143" si="14">ROUND(E134*F134,2)</f>
        <v>0</v>
      </c>
      <c r="H134" s="70">
        <f t="shared" ref="H134:H143" si="15">ROUND(G134*$D$3,2)</f>
        <v>0</v>
      </c>
      <c r="I134" s="66"/>
      <c r="J134" s="61"/>
      <c r="K134" s="80"/>
      <c r="L134" s="80"/>
      <c r="S134" s="55"/>
    </row>
    <row r="135" spans="1:19" x14ac:dyDescent="0.2">
      <c r="A135" s="65" t="s">
        <v>210</v>
      </c>
      <c r="B135" s="245"/>
      <c r="C135" s="246"/>
      <c r="D135" s="68" t="s">
        <v>209</v>
      </c>
      <c r="E135" s="99"/>
      <c r="F135" s="70">
        <f t="shared" ref="F135:F143" si="16">K135*L135</f>
        <v>0</v>
      </c>
      <c r="G135" s="70">
        <f t="shared" si="14"/>
        <v>0</v>
      </c>
      <c r="H135" s="70">
        <f t="shared" si="15"/>
        <v>0</v>
      </c>
      <c r="I135" s="66"/>
      <c r="J135" s="61"/>
      <c r="K135" s="80"/>
      <c r="L135" s="80"/>
      <c r="S135" s="55"/>
    </row>
    <row r="136" spans="1:19" x14ac:dyDescent="0.2">
      <c r="A136" s="65" t="s">
        <v>211</v>
      </c>
      <c r="B136" s="245"/>
      <c r="C136" s="246"/>
      <c r="D136" s="68" t="s">
        <v>209</v>
      </c>
      <c r="E136" s="99"/>
      <c r="F136" s="70">
        <f t="shared" si="16"/>
        <v>0</v>
      </c>
      <c r="G136" s="70">
        <f t="shared" si="14"/>
        <v>0</v>
      </c>
      <c r="H136" s="70">
        <f t="shared" si="15"/>
        <v>0</v>
      </c>
      <c r="I136" s="66"/>
      <c r="J136" s="61"/>
      <c r="K136" s="80"/>
      <c r="L136" s="80"/>
      <c r="S136" s="55"/>
    </row>
    <row r="137" spans="1:19" x14ac:dyDescent="0.2">
      <c r="A137" s="65" t="s">
        <v>212</v>
      </c>
      <c r="B137" s="245"/>
      <c r="C137" s="246"/>
      <c r="D137" s="68" t="s">
        <v>209</v>
      </c>
      <c r="E137" s="99"/>
      <c r="F137" s="70">
        <f t="shared" si="16"/>
        <v>0</v>
      </c>
      <c r="G137" s="70">
        <f t="shared" si="14"/>
        <v>0</v>
      </c>
      <c r="H137" s="70">
        <f t="shared" si="15"/>
        <v>0</v>
      </c>
      <c r="I137" s="66"/>
      <c r="J137" s="61"/>
      <c r="K137" s="80"/>
      <c r="L137" s="80"/>
      <c r="S137" s="55"/>
    </row>
    <row r="138" spans="1:19" x14ac:dyDescent="0.2">
      <c r="A138" s="65" t="s">
        <v>213</v>
      </c>
      <c r="B138" s="245"/>
      <c r="C138" s="246"/>
      <c r="D138" s="68" t="s">
        <v>209</v>
      </c>
      <c r="E138" s="99"/>
      <c r="F138" s="70">
        <f t="shared" si="16"/>
        <v>0</v>
      </c>
      <c r="G138" s="70">
        <f t="shared" si="14"/>
        <v>0</v>
      </c>
      <c r="H138" s="70">
        <f t="shared" si="15"/>
        <v>0</v>
      </c>
      <c r="I138" s="66"/>
      <c r="J138" s="61"/>
      <c r="K138" s="80"/>
      <c r="L138" s="80"/>
      <c r="S138" s="55"/>
    </row>
    <row r="139" spans="1:19" x14ac:dyDescent="0.2">
      <c r="A139" s="65" t="s">
        <v>214</v>
      </c>
      <c r="B139" s="245"/>
      <c r="C139" s="246"/>
      <c r="D139" s="68" t="s">
        <v>209</v>
      </c>
      <c r="E139" s="99"/>
      <c r="F139" s="70">
        <f t="shared" si="16"/>
        <v>0</v>
      </c>
      <c r="G139" s="70">
        <f t="shared" si="14"/>
        <v>0</v>
      </c>
      <c r="H139" s="70">
        <f t="shared" si="15"/>
        <v>0</v>
      </c>
      <c r="I139" s="66"/>
      <c r="J139" s="61"/>
      <c r="K139" s="80"/>
      <c r="L139" s="80"/>
      <c r="S139" s="55"/>
    </row>
    <row r="140" spans="1:19" x14ac:dyDescent="0.2">
      <c r="A140" s="65" t="s">
        <v>215</v>
      </c>
      <c r="B140" s="245"/>
      <c r="C140" s="246"/>
      <c r="D140" s="68" t="s">
        <v>209</v>
      </c>
      <c r="E140" s="99"/>
      <c r="F140" s="70">
        <f t="shared" si="16"/>
        <v>0</v>
      </c>
      <c r="G140" s="70">
        <f t="shared" si="14"/>
        <v>0</v>
      </c>
      <c r="H140" s="70">
        <f t="shared" si="15"/>
        <v>0</v>
      </c>
      <c r="I140" s="66"/>
      <c r="J140" s="61"/>
      <c r="K140" s="80"/>
      <c r="L140" s="80"/>
      <c r="S140" s="55"/>
    </row>
    <row r="141" spans="1:19" x14ac:dyDescent="0.2">
      <c r="A141" s="65" t="s">
        <v>216</v>
      </c>
      <c r="B141" s="245"/>
      <c r="C141" s="246"/>
      <c r="D141" s="68" t="s">
        <v>209</v>
      </c>
      <c r="E141" s="99"/>
      <c r="F141" s="70">
        <f t="shared" si="16"/>
        <v>0</v>
      </c>
      <c r="G141" s="70">
        <f t="shared" si="14"/>
        <v>0</v>
      </c>
      <c r="H141" s="70">
        <f t="shared" si="15"/>
        <v>0</v>
      </c>
      <c r="I141" s="66"/>
      <c r="J141" s="61"/>
      <c r="K141" s="80"/>
      <c r="L141" s="80"/>
      <c r="S141" s="55"/>
    </row>
    <row r="142" spans="1:19" x14ac:dyDescent="0.2">
      <c r="A142" s="65" t="s">
        <v>217</v>
      </c>
      <c r="B142" s="245"/>
      <c r="C142" s="246"/>
      <c r="D142" s="68" t="s">
        <v>209</v>
      </c>
      <c r="E142" s="99"/>
      <c r="F142" s="70">
        <f t="shared" si="16"/>
        <v>0</v>
      </c>
      <c r="G142" s="70">
        <f t="shared" si="14"/>
        <v>0</v>
      </c>
      <c r="H142" s="70">
        <f t="shared" si="15"/>
        <v>0</v>
      </c>
      <c r="I142" s="66"/>
      <c r="J142" s="61"/>
      <c r="K142" s="80"/>
      <c r="L142" s="80"/>
      <c r="S142" s="55"/>
    </row>
    <row r="143" spans="1:19" x14ac:dyDescent="0.2">
      <c r="A143" s="65" t="s">
        <v>218</v>
      </c>
      <c r="B143" s="245"/>
      <c r="C143" s="246"/>
      <c r="D143" s="68" t="s">
        <v>209</v>
      </c>
      <c r="E143" s="99"/>
      <c r="F143" s="70">
        <f t="shared" si="16"/>
        <v>0</v>
      </c>
      <c r="G143" s="70">
        <f t="shared" si="14"/>
        <v>0</v>
      </c>
      <c r="H143" s="70">
        <f t="shared" si="15"/>
        <v>0</v>
      </c>
      <c r="I143" s="66"/>
      <c r="J143" s="61"/>
      <c r="K143" s="80"/>
      <c r="L143" s="80"/>
      <c r="S143" s="55"/>
    </row>
    <row r="144" spans="1:19" ht="34.200000000000003" x14ac:dyDescent="0.2">
      <c r="A144" s="62" t="s">
        <v>18</v>
      </c>
      <c r="B144" s="257" t="s">
        <v>219</v>
      </c>
      <c r="C144" s="258"/>
      <c r="D144" s="258"/>
      <c r="E144" s="258"/>
      <c r="F144" s="259"/>
      <c r="G144" s="63">
        <f>SUM(G145:G149)</f>
        <v>0</v>
      </c>
      <c r="H144" s="63">
        <f>SUM(H145:H149)</f>
        <v>0</v>
      </c>
      <c r="I144" s="89"/>
      <c r="J144" s="90"/>
      <c r="K144" s="91" t="s">
        <v>206</v>
      </c>
      <c r="L144" s="91" t="s">
        <v>207</v>
      </c>
      <c r="S144" s="55"/>
    </row>
    <row r="145" spans="1:19" x14ac:dyDescent="0.2">
      <c r="A145" s="65" t="s">
        <v>220</v>
      </c>
      <c r="B145" s="245"/>
      <c r="C145" s="246"/>
      <c r="D145" s="68" t="s">
        <v>209</v>
      </c>
      <c r="E145" s="99"/>
      <c r="F145" s="70">
        <f>K145*L145</f>
        <v>0</v>
      </c>
      <c r="G145" s="70">
        <f>ROUND(E145*F145,2)</f>
        <v>0</v>
      </c>
      <c r="H145" s="70">
        <f>ROUND(G145*$D$3,2)</f>
        <v>0</v>
      </c>
      <c r="I145" s="66"/>
      <c r="J145" s="61"/>
      <c r="K145" s="80"/>
      <c r="L145" s="80"/>
      <c r="S145" s="55"/>
    </row>
    <row r="146" spans="1:19" x14ac:dyDescent="0.2">
      <c r="A146" s="65" t="s">
        <v>221</v>
      </c>
      <c r="B146" s="245"/>
      <c r="C146" s="246"/>
      <c r="D146" s="68" t="s">
        <v>209</v>
      </c>
      <c r="E146" s="99"/>
      <c r="F146" s="70">
        <f>K146*L146</f>
        <v>0</v>
      </c>
      <c r="G146" s="70">
        <f>ROUND(E146*F146,2)</f>
        <v>0</v>
      </c>
      <c r="H146" s="70">
        <f>ROUND(G146*$D$3,2)</f>
        <v>0</v>
      </c>
      <c r="I146" s="66"/>
      <c r="J146" s="61"/>
      <c r="K146" s="80"/>
      <c r="L146" s="80"/>
      <c r="S146" s="55"/>
    </row>
    <row r="147" spans="1:19" x14ac:dyDescent="0.2">
      <c r="A147" s="65" t="s">
        <v>222</v>
      </c>
      <c r="B147" s="245"/>
      <c r="C147" s="246"/>
      <c r="D147" s="68" t="s">
        <v>209</v>
      </c>
      <c r="E147" s="99"/>
      <c r="F147" s="70">
        <f t="shared" ref="F147:F149" si="17">K147*L147</f>
        <v>0</v>
      </c>
      <c r="G147" s="70">
        <f t="shared" ref="G147:G149" si="18">ROUND(E147*F147,2)</f>
        <v>0</v>
      </c>
      <c r="H147" s="70">
        <f>ROUND(G147*$D$3,2)</f>
        <v>0</v>
      </c>
      <c r="I147" s="66"/>
      <c r="J147" s="61"/>
      <c r="K147" s="80"/>
      <c r="L147" s="80"/>
      <c r="S147" s="55"/>
    </row>
    <row r="148" spans="1:19" x14ac:dyDescent="0.2">
      <c r="A148" s="65" t="s">
        <v>223</v>
      </c>
      <c r="B148" s="245"/>
      <c r="C148" s="246"/>
      <c r="D148" s="68" t="s">
        <v>209</v>
      </c>
      <c r="E148" s="99"/>
      <c r="F148" s="70">
        <f t="shared" si="17"/>
        <v>0</v>
      </c>
      <c r="G148" s="70">
        <f t="shared" si="18"/>
        <v>0</v>
      </c>
      <c r="H148" s="70">
        <f>ROUND(G148*$D$3,2)</f>
        <v>0</v>
      </c>
      <c r="I148" s="66"/>
      <c r="J148" s="61"/>
      <c r="K148" s="80"/>
      <c r="L148" s="80"/>
      <c r="S148" s="55"/>
    </row>
    <row r="149" spans="1:19" x14ac:dyDescent="0.2">
      <c r="A149" s="65" t="s">
        <v>224</v>
      </c>
      <c r="B149" s="245"/>
      <c r="C149" s="246"/>
      <c r="D149" s="68" t="s">
        <v>209</v>
      </c>
      <c r="E149" s="99"/>
      <c r="F149" s="70">
        <f t="shared" si="17"/>
        <v>0</v>
      </c>
      <c r="G149" s="70">
        <f t="shared" si="18"/>
        <v>0</v>
      </c>
      <c r="H149" s="70">
        <f>ROUND(G149*$D$3,2)</f>
        <v>0</v>
      </c>
      <c r="I149" s="66"/>
      <c r="J149" s="61"/>
      <c r="K149" s="80"/>
      <c r="L149" s="80"/>
      <c r="S149" s="55"/>
    </row>
    <row r="150" spans="1:19" x14ac:dyDescent="0.2">
      <c r="A150" s="247" t="s">
        <v>225</v>
      </c>
      <c r="B150" s="248"/>
      <c r="C150" s="248"/>
      <c r="D150" s="248"/>
      <c r="E150" s="248"/>
      <c r="F150" s="249"/>
      <c r="G150" s="59">
        <f>G7++G28+G64+G85+G96+G107+G133+G144</f>
        <v>0</v>
      </c>
      <c r="H150" s="59">
        <f>H7++H28+H64+H85+H96+H107+H133+H144</f>
        <v>0</v>
      </c>
      <c r="I150" s="60"/>
      <c r="J150" s="61"/>
      <c r="S150" s="55"/>
    </row>
    <row r="151" spans="1:19" ht="48.6" customHeight="1" x14ac:dyDescent="0.2">
      <c r="A151" s="100"/>
      <c r="B151" s="250"/>
      <c r="C151" s="250"/>
      <c r="D151" s="251" t="s">
        <v>226</v>
      </c>
      <c r="E151" s="251"/>
      <c r="F151" s="251"/>
      <c r="G151" s="101"/>
      <c r="H151" s="101"/>
      <c r="I151" s="102"/>
      <c r="S151" s="55"/>
    </row>
    <row r="152" spans="1:19" ht="22.8" x14ac:dyDescent="0.2">
      <c r="A152" s="65" t="s">
        <v>40</v>
      </c>
      <c r="B152" s="252" t="s">
        <v>227</v>
      </c>
      <c r="C152" s="253"/>
      <c r="D152" s="254">
        <f>Suvestinė!C25</f>
        <v>0</v>
      </c>
      <c r="E152" s="255"/>
      <c r="F152" s="256"/>
      <c r="G152" s="70">
        <f>ROUNDDOWN(G150*D152,2)</f>
        <v>0</v>
      </c>
      <c r="H152" s="70">
        <f>ROUND(G152*$D$3,2)</f>
        <v>0</v>
      </c>
      <c r="I152" s="104" t="s">
        <v>228</v>
      </c>
      <c r="S152" s="55"/>
    </row>
    <row r="153" spans="1:19" x14ac:dyDescent="0.2">
      <c r="A153" s="105"/>
      <c r="B153" s="103"/>
      <c r="C153" s="103"/>
      <c r="D153" s="106"/>
      <c r="E153" s="107"/>
      <c r="F153" s="107"/>
      <c r="G153" s="108"/>
      <c r="H153" s="108"/>
      <c r="I153" s="109"/>
      <c r="S153" s="55"/>
    </row>
    <row r="154" spans="1:19" ht="25.2" customHeight="1" x14ac:dyDescent="0.2">
      <c r="A154" s="247" t="s">
        <v>229</v>
      </c>
      <c r="B154" s="248"/>
      <c r="C154" s="248"/>
      <c r="D154" s="248"/>
      <c r="E154" s="248"/>
      <c r="F154" s="249"/>
      <c r="G154" s="59">
        <f>G150+G152</f>
        <v>0</v>
      </c>
      <c r="H154" s="59">
        <f>H150+H152</f>
        <v>0</v>
      </c>
      <c r="I154" s="64"/>
      <c r="S154" s="55"/>
    </row>
    <row r="155" spans="1:19" x14ac:dyDescent="0.2">
      <c r="S155" s="55"/>
    </row>
    <row r="156" spans="1:19" x14ac:dyDescent="0.2">
      <c r="S156" s="55"/>
    </row>
    <row r="157" spans="1:19" x14ac:dyDescent="0.2">
      <c r="S157" s="55"/>
    </row>
    <row r="158" spans="1:19" x14ac:dyDescent="0.2">
      <c r="S158" s="55"/>
    </row>
    <row r="159" spans="1:19" x14ac:dyDescent="0.2">
      <c r="S159" s="55"/>
    </row>
    <row r="160" spans="1:19" x14ac:dyDescent="0.2">
      <c r="S160" s="55"/>
    </row>
    <row r="161" s="55" customFormat="1" x14ac:dyDescent="0.2"/>
    <row r="162" s="55" customFormat="1" x14ac:dyDescent="0.2"/>
    <row r="163" s="55" customFormat="1" x14ac:dyDescent="0.2"/>
    <row r="164" s="55" customFormat="1" x14ac:dyDescent="0.2"/>
    <row r="165" s="55" customFormat="1" x14ac:dyDescent="0.2"/>
    <row r="166" s="55" customFormat="1" x14ac:dyDescent="0.2"/>
    <row r="167" s="55" customFormat="1" x14ac:dyDescent="0.2"/>
    <row r="168" s="55" customFormat="1" x14ac:dyDescent="0.2"/>
    <row r="169" s="55" customFormat="1" x14ac:dyDescent="0.2"/>
    <row r="170" s="55" customFormat="1" x14ac:dyDescent="0.2"/>
    <row r="171" s="55" customFormat="1" x14ac:dyDescent="0.2"/>
    <row r="172" s="55" customFormat="1" x14ac:dyDescent="0.2"/>
    <row r="173" s="55" customFormat="1" x14ac:dyDescent="0.2"/>
    <row r="174" s="55" customFormat="1" x14ac:dyDescent="0.2"/>
    <row r="175" s="55" customFormat="1" x14ac:dyDescent="0.2"/>
    <row r="176" s="55" customFormat="1" x14ac:dyDescent="0.2"/>
    <row r="177" s="55" customFormat="1" x14ac:dyDescent="0.2"/>
    <row r="178" s="55" customFormat="1" x14ac:dyDescent="0.2"/>
    <row r="179" s="55" customFormat="1" x14ac:dyDescent="0.2"/>
    <row r="180" s="55" customFormat="1" x14ac:dyDescent="0.2"/>
    <row r="181" s="55" customFormat="1" x14ac:dyDescent="0.2"/>
    <row r="182" s="55" customFormat="1" x14ac:dyDescent="0.2"/>
    <row r="183" s="55" customFormat="1" x14ac:dyDescent="0.2"/>
    <row r="184" s="55" customFormat="1" x14ac:dyDescent="0.2"/>
    <row r="185" s="55" customFormat="1" x14ac:dyDescent="0.2"/>
    <row r="186" s="55" customFormat="1" x14ac:dyDescent="0.2"/>
    <row r="187" s="55" customFormat="1" x14ac:dyDescent="0.2"/>
    <row r="188" s="55" customFormat="1" x14ac:dyDescent="0.2"/>
    <row r="189" s="55" customFormat="1" x14ac:dyDescent="0.2"/>
    <row r="190" s="55" customFormat="1" x14ac:dyDescent="0.2"/>
    <row r="191" s="55" customFormat="1" x14ac:dyDescent="0.2"/>
    <row r="192" s="55" customFormat="1" x14ac:dyDescent="0.2"/>
    <row r="193" s="55" customFormat="1" x14ac:dyDescent="0.2"/>
    <row r="194" s="55" customFormat="1" x14ac:dyDescent="0.2"/>
    <row r="195" s="55" customFormat="1" x14ac:dyDescent="0.2"/>
    <row r="196" s="55" customFormat="1" x14ac:dyDescent="0.2"/>
    <row r="197" s="55" customFormat="1" x14ac:dyDescent="0.2"/>
    <row r="198" s="55" customFormat="1" x14ac:dyDescent="0.2"/>
    <row r="199" s="55" customFormat="1" x14ac:dyDescent="0.2"/>
    <row r="200" s="55" customFormat="1" x14ac:dyDescent="0.2"/>
    <row r="201" s="55" customFormat="1" x14ac:dyDescent="0.2"/>
    <row r="202" s="55" customFormat="1" x14ac:dyDescent="0.2"/>
    <row r="203" s="55" customFormat="1" x14ac:dyDescent="0.2"/>
    <row r="204" s="55" customFormat="1" x14ac:dyDescent="0.2"/>
    <row r="205" s="55" customFormat="1" x14ac:dyDescent="0.2"/>
    <row r="206" s="55" customFormat="1" x14ac:dyDescent="0.2"/>
  </sheetData>
  <sheetProtection algorithmName="SHA-512" hashValue="UXCmEavb+DF2E9HqeBa9oO3nvmCApEmw4zCtO9nuk5pE/72hZhpNeWCQANGUInZ1G8EQLWrs1JfZAZ3px3HWfA==" saltValue="rTp6ZvFqR2BD8EnLQJchTg==" spinCount="100000" sheet="1" formatColumns="0" formatRows="0" insertHyperlinks="0"/>
  <protectedRanges>
    <protectedRange sqref="B145:C149 E145:E149 I145:I149 K145:L149" name="Diapazonas8"/>
    <protectedRange sqref="B86:F95 B97:F106 B108:F132 I108:I132 B134:C143 E134:E143 I134:I143 K134:L143" name="Diapazonas7"/>
    <protectedRange sqref="B65:E84 I65:I84 K65:N84 P65:Q84" name="Diapazonas6"/>
    <protectedRange sqref="J29:J31 J36:J38 J43:J45 J50:J52 J57:J59" name="Diapazonas5"/>
    <protectedRange sqref="F30:F35 F37:F42 F44:F49 F51:F56 F58:F63 I32:I35 I39:I42 I46:I49 I53:I56 I60:I63" name="Diapazonas4"/>
    <protectedRange sqref="B29:B63 C34:C35 C41:C42 C48:C49 C55:C56 C62:C63 D32:E35 D39:E42 D46:E49 D53:E56 D60:E63" name="Diapazonas3"/>
    <protectedRange sqref="B8:B27" name="Diapazonas2"/>
    <protectedRange sqref="D3" name="Diapazonas1"/>
  </protectedRanges>
  <mergeCells count="116">
    <mergeCell ref="B151:C151"/>
    <mergeCell ref="B133:F133"/>
    <mergeCell ref="B134:C134"/>
    <mergeCell ref="B152:C152"/>
    <mergeCell ref="I86:I89"/>
    <mergeCell ref="J57:K57"/>
    <mergeCell ref="B85:F85"/>
    <mergeCell ref="B86:C86"/>
    <mergeCell ref="B124:C124"/>
    <mergeCell ref="B125:C125"/>
    <mergeCell ref="B126:C126"/>
    <mergeCell ref="B127:C127"/>
    <mergeCell ref="B128:C128"/>
    <mergeCell ref="B116:C116"/>
    <mergeCell ref="B117:C117"/>
    <mergeCell ref="B118:C118"/>
    <mergeCell ref="B119:C119"/>
    <mergeCell ref="B120:C120"/>
    <mergeCell ref="B121:C121"/>
    <mergeCell ref="B123:C123"/>
    <mergeCell ref="B102:C102"/>
    <mergeCell ref="B103:C103"/>
    <mergeCell ref="B104:C104"/>
    <mergeCell ref="B105:C105"/>
    <mergeCell ref="B114:C114"/>
    <mergeCell ref="B115:C115"/>
    <mergeCell ref="B106:C106"/>
    <mergeCell ref="B108:C108"/>
    <mergeCell ref="B109:C109"/>
    <mergeCell ref="B110:C110"/>
    <mergeCell ref="B113:C113"/>
    <mergeCell ref="B139:C139"/>
    <mergeCell ref="B140:C140"/>
    <mergeCell ref="A57:A63"/>
    <mergeCell ref="B57:B63"/>
    <mergeCell ref="B129:C129"/>
    <mergeCell ref="B130:C130"/>
    <mergeCell ref="B131:C131"/>
    <mergeCell ref="B132:C132"/>
    <mergeCell ref="B136:C136"/>
    <mergeCell ref="B137:C137"/>
    <mergeCell ref="B138:C138"/>
    <mergeCell ref="B82:C82"/>
    <mergeCell ref="B83:C83"/>
    <mergeCell ref="B84:C84"/>
    <mergeCell ref="B73:C73"/>
    <mergeCell ref="B74:C74"/>
    <mergeCell ref="B75:C75"/>
    <mergeCell ref="B76:C76"/>
    <mergeCell ref="B77:C77"/>
    <mergeCell ref="B78:C78"/>
    <mergeCell ref="B79:C79"/>
    <mergeCell ref="B80:C80"/>
    <mergeCell ref="B81:C81"/>
    <mergeCell ref="B64:F64"/>
    <mergeCell ref="B65:C65"/>
    <mergeCell ref="B66:C66"/>
    <mergeCell ref="D1:H1"/>
    <mergeCell ref="A2:C2"/>
    <mergeCell ref="D2:H2"/>
    <mergeCell ref="B5:C5"/>
    <mergeCell ref="B6:F6"/>
    <mergeCell ref="B7:F7"/>
    <mergeCell ref="I8:I11"/>
    <mergeCell ref="B28:F28"/>
    <mergeCell ref="A29:A35"/>
    <mergeCell ref="B29:B35"/>
    <mergeCell ref="J29:K29"/>
    <mergeCell ref="A36:A42"/>
    <mergeCell ref="B36:B42"/>
    <mergeCell ref="J36:K36"/>
    <mergeCell ref="A43:A49"/>
    <mergeCell ref="B43:B49"/>
    <mergeCell ref="J43:K43"/>
    <mergeCell ref="A50:A56"/>
    <mergeCell ref="B50:B56"/>
    <mergeCell ref="J50:K50"/>
    <mergeCell ref="A150:F150"/>
    <mergeCell ref="D151:F151"/>
    <mergeCell ref="D152:F152"/>
    <mergeCell ref="A154:F154"/>
    <mergeCell ref="B100:C100"/>
    <mergeCell ref="B101:C101"/>
    <mergeCell ref="B122:C122"/>
    <mergeCell ref="B96:F96"/>
    <mergeCell ref="B97:C97"/>
    <mergeCell ref="B98:C98"/>
    <mergeCell ref="B99:C99"/>
    <mergeCell ref="B107:F107"/>
    <mergeCell ref="B135:C135"/>
    <mergeCell ref="B141:C141"/>
    <mergeCell ref="B142:C142"/>
    <mergeCell ref="B143:C143"/>
    <mergeCell ref="B144:F144"/>
    <mergeCell ref="B145:C145"/>
    <mergeCell ref="B146:C146"/>
    <mergeCell ref="B147:C147"/>
    <mergeCell ref="B148:C148"/>
    <mergeCell ref="B111:C111"/>
    <mergeCell ref="B112:C112"/>
    <mergeCell ref="B149:C149"/>
    <mergeCell ref="B90:C90"/>
    <mergeCell ref="B91:C91"/>
    <mergeCell ref="B92:C92"/>
    <mergeCell ref="B93:C93"/>
    <mergeCell ref="B94:C94"/>
    <mergeCell ref="B95:C95"/>
    <mergeCell ref="B67:C67"/>
    <mergeCell ref="B68:C68"/>
    <mergeCell ref="B69:C69"/>
    <mergeCell ref="B70:C70"/>
    <mergeCell ref="B71:C71"/>
    <mergeCell ref="B72:C72"/>
    <mergeCell ref="B87:C87"/>
    <mergeCell ref="B88:C88"/>
    <mergeCell ref="B89:C89"/>
  </mergeCells>
  <dataValidations count="5">
    <dataValidation type="list" allowBlank="1" showInputMessage="1" showErrorMessage="1" sqref="J1" xr:uid="{13D0454E-5AF9-448F-8F02-E6A4906877B1}">
      <formula1>"Taikomieji (pramoniniai) moksliniai tyrimai, Eksperimentinė plėtra (bandomoji taikomoji veikla)"</formula1>
    </dataValidation>
    <dataValidation type="whole" operator="lessThanOrEqual" allowBlank="1" showInputMessage="1" showErrorMessage="1" error="Įvesta reikšmė neturi viršyti 7,00 proc." sqref="D153:F153" xr:uid="{EBAEA0C0-3BB3-4700-A825-F1116D55461D}">
      <formula1>7</formula1>
    </dataValidation>
    <dataValidation operator="lessThanOrEqual" allowBlank="1" showInputMessage="1" showErrorMessage="1" error="Įvesta reikšmė neturi viršyti 7,00 proc." sqref="D152:F152" xr:uid="{64FB08FF-EB8F-4042-87AA-2500D1A9B7DE}"/>
    <dataValidation allowBlank="1" showErrorMessage="1" prompt="Nurodykite gyvenamojo ploto nuomos normą" sqref="F59" xr:uid="{EEF1D90B-C861-40EB-9671-703B9C7D81BC}"/>
    <dataValidation type="list" allowBlank="1" showInputMessage="1" showErrorMessage="1" sqref="D3" xr:uid="{DD59932A-82EF-4E99-82E3-4850442C5DE5}">
      <formula1>"0%,25%,35%,40%,45%,50%,60%,65%,70%,75%,80%"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C51CC89A-E094-4112-9370-2E0FA45D1A1B}">
          <x14:formula1>
            <xm:f>'Darbuotojai ir paslaugos'!$C$79:$C$88</xm:f>
          </x14:formula1>
          <xm:sqref>B97:C106 B86:C95</xm:sqref>
        </x14:dataValidation>
        <x14:dataValidation type="list" allowBlank="1" showInputMessage="1" showErrorMessage="1" xr:uid="{AB029188-98B9-48EE-B373-72C0C2059C2C}">
          <x14:formula1>
            <xm:f>'Darbuotojai ir paslaugos'!$C$26:$C$45</xm:f>
          </x14:formula1>
          <xm:sqref>B8:B27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40AE8-665E-458B-AE14-DF16F8B59BD5}">
  <sheetPr>
    <tabColor theme="9"/>
  </sheetPr>
  <dimension ref="A1:S206"/>
  <sheetViews>
    <sheetView workbookViewId="0">
      <pane ySplit="8" topLeftCell="A9" activePane="bottomLeft" state="frozen"/>
      <selection pane="bottomLeft" activeCell="B13" sqref="B13"/>
    </sheetView>
  </sheetViews>
  <sheetFormatPr defaultColWidth="9.109375" defaultRowHeight="11.4" x14ac:dyDescent="0.2"/>
  <cols>
    <col min="1" max="1" width="4.88671875" style="55" bestFit="1" customWidth="1"/>
    <col min="2" max="2" width="26.109375" style="55" customWidth="1"/>
    <col min="3" max="3" width="36.88671875" style="55" customWidth="1"/>
    <col min="4" max="4" width="13.5546875" style="55" customWidth="1"/>
    <col min="5" max="5" width="10.6640625" style="55" customWidth="1"/>
    <col min="6" max="6" width="12.5546875" style="55" customWidth="1"/>
    <col min="7" max="7" width="24.44140625" style="55" customWidth="1"/>
    <col min="8" max="8" width="14" style="55" customWidth="1"/>
    <col min="9" max="9" width="36.6640625" style="55" customWidth="1"/>
    <col min="10" max="10" width="6.33203125" style="55" customWidth="1"/>
    <col min="11" max="11" width="22.33203125" style="55" bestFit="1" customWidth="1"/>
    <col min="12" max="12" width="15.33203125" style="55" bestFit="1" customWidth="1"/>
    <col min="13" max="13" width="15.109375" style="55" bestFit="1" customWidth="1"/>
    <col min="14" max="14" width="10.6640625" style="55" customWidth="1"/>
    <col min="15" max="15" width="11.33203125" style="55" bestFit="1" customWidth="1"/>
    <col min="16" max="16" width="11.109375" style="55" bestFit="1" customWidth="1"/>
    <col min="17" max="17" width="13.44140625" style="55" bestFit="1" customWidth="1"/>
    <col min="18" max="18" width="21" style="55" bestFit="1" customWidth="1"/>
    <col min="19" max="19" width="1.6640625" style="16" bestFit="1" customWidth="1"/>
    <col min="20" max="16384" width="9.109375" style="55"/>
  </cols>
  <sheetData>
    <row r="1" spans="1:19" ht="12.75" customHeight="1" x14ac:dyDescent="0.2">
      <c r="A1" s="52"/>
      <c r="B1" s="52"/>
      <c r="C1" s="52" t="s">
        <v>75</v>
      </c>
      <c r="D1" s="243" t="s">
        <v>231</v>
      </c>
      <c r="E1" s="243"/>
      <c r="F1" s="243"/>
      <c r="G1" s="243"/>
      <c r="H1" s="243"/>
      <c r="I1" s="53"/>
      <c r="J1" s="54"/>
      <c r="S1" s="55"/>
    </row>
    <row r="2" spans="1:19" ht="11.4" customHeight="1" x14ac:dyDescent="0.2">
      <c r="A2" s="263" t="s">
        <v>77</v>
      </c>
      <c r="B2" s="263"/>
      <c r="C2" s="263"/>
      <c r="D2" s="244" t="str">
        <f>'Darbuotojai ir paslaugos'!A46</f>
        <v>Partnerio Nr. 2 pavadinimas</v>
      </c>
      <c r="E2" s="244"/>
      <c r="F2" s="244"/>
      <c r="G2" s="244"/>
      <c r="H2" s="244"/>
      <c r="J2" s="54"/>
      <c r="S2" s="55"/>
    </row>
    <row r="3" spans="1:19" x14ac:dyDescent="0.2">
      <c r="A3" s="52"/>
      <c r="B3" s="52"/>
      <c r="C3" s="52" t="s">
        <v>78</v>
      </c>
      <c r="D3" s="165"/>
      <c r="E3" s="53"/>
      <c r="F3" s="53"/>
      <c r="I3" s="53"/>
      <c r="J3" s="53"/>
      <c r="S3" s="55"/>
    </row>
    <row r="5" spans="1:19" ht="34.200000000000003" x14ac:dyDescent="0.2">
      <c r="A5" s="56" t="s">
        <v>2</v>
      </c>
      <c r="B5" s="271" t="s">
        <v>14</v>
      </c>
      <c r="C5" s="272"/>
      <c r="D5" s="56" t="s">
        <v>79</v>
      </c>
      <c r="E5" s="56" t="s">
        <v>80</v>
      </c>
      <c r="F5" s="56" t="s">
        <v>81</v>
      </c>
      <c r="G5" s="56" t="s">
        <v>82</v>
      </c>
      <c r="H5" s="56" t="s">
        <v>7</v>
      </c>
      <c r="I5" s="56" t="s">
        <v>83</v>
      </c>
      <c r="J5" s="57"/>
      <c r="S5" s="55"/>
    </row>
    <row r="6" spans="1:19" x14ac:dyDescent="0.2">
      <c r="A6" s="58"/>
      <c r="B6" s="273" t="s">
        <v>84</v>
      </c>
      <c r="C6" s="274"/>
      <c r="D6" s="274"/>
      <c r="E6" s="274"/>
      <c r="F6" s="275"/>
      <c r="G6" s="59">
        <f>G7+G28+G64+G85+G96+G107+G133+G144</f>
        <v>0</v>
      </c>
      <c r="H6" s="59">
        <f>H7+H28+H64+H85+H96+H107+H133+H144</f>
        <v>0</v>
      </c>
      <c r="I6" s="60"/>
      <c r="J6" s="61"/>
      <c r="S6" s="55"/>
    </row>
    <row r="7" spans="1:19" ht="11.4" customHeight="1" x14ac:dyDescent="0.2">
      <c r="A7" s="62" t="s">
        <v>15</v>
      </c>
      <c r="B7" s="257" t="s">
        <v>85</v>
      </c>
      <c r="C7" s="258"/>
      <c r="D7" s="258"/>
      <c r="E7" s="258"/>
      <c r="F7" s="259"/>
      <c r="G7" s="63">
        <f>SUM(G8:G27)</f>
        <v>0</v>
      </c>
      <c r="H7" s="63">
        <f>SUM(H8:H27)</f>
        <v>0</v>
      </c>
      <c r="I7" s="64"/>
      <c r="J7" s="61"/>
      <c r="S7" s="55"/>
    </row>
    <row r="8" spans="1:19" ht="11.4" customHeight="1" x14ac:dyDescent="0.2">
      <c r="A8" s="65" t="s">
        <v>86</v>
      </c>
      <c r="B8" s="66"/>
      <c r="C8" s="67" t="str">
        <f>IF(B8&gt;0,VLOOKUP(B8,'Darbuotojai ir paslaugos'!C$6:F$65,2,FALSE),"")</f>
        <v/>
      </c>
      <c r="D8" s="68" t="s">
        <v>87</v>
      </c>
      <c r="E8" s="70" t="str">
        <f>IF(B8&lt;&gt;"",HLOOKUP(B8,'Vykdymo planas'!H$35:AA$48,14,FALSE),"")</f>
        <v/>
      </c>
      <c r="F8" s="70">
        <f>IF(B8&gt;0,ROUND(VLOOKUP(B8,'Darbuotojai ir paslaugos'!C$6:F$65,4,FALSE),2),0)</f>
        <v>0</v>
      </c>
      <c r="G8" s="70" t="str">
        <f>IFERROR(ROUND(E8*F8,2),"0,00")</f>
        <v>0,00</v>
      </c>
      <c r="H8" s="70">
        <f t="shared" ref="H8:H27" si="0">ROUND(G8*$D$3,2)</f>
        <v>0</v>
      </c>
      <c r="I8" s="264" t="s">
        <v>88</v>
      </c>
      <c r="J8" s="61"/>
      <c r="S8" s="55"/>
    </row>
    <row r="9" spans="1:19" x14ac:dyDescent="0.2">
      <c r="A9" s="65" t="s">
        <v>89</v>
      </c>
      <c r="B9" s="66"/>
      <c r="C9" s="67" t="str">
        <f>IF(B9&gt;0,VLOOKUP(B9,'Darbuotojai ir paslaugos'!C$6:F$65,2,FALSE),"")</f>
        <v/>
      </c>
      <c r="D9" s="68" t="s">
        <v>87</v>
      </c>
      <c r="E9" s="70" t="str">
        <f>IF(B9&lt;&gt;"",HLOOKUP(B9,'Vykdymo planas'!H$35:AA$48,14,FALSE),"")</f>
        <v/>
      </c>
      <c r="F9" s="70">
        <f>IF(B9&gt;0,ROUND(VLOOKUP(B9,'Darbuotojai ir paslaugos'!C$6:F$65,4,FALSE),2),0)</f>
        <v>0</v>
      </c>
      <c r="G9" s="70" t="str">
        <f t="shared" ref="G9:G27" si="1">IFERROR(ROUND(E9*F9,2),"0,00")</f>
        <v>0,00</v>
      </c>
      <c r="H9" s="70">
        <f t="shared" si="0"/>
        <v>0</v>
      </c>
      <c r="I9" s="264"/>
      <c r="J9" s="61"/>
      <c r="S9" s="55"/>
    </row>
    <row r="10" spans="1:19" x14ac:dyDescent="0.2">
      <c r="A10" s="65" t="s">
        <v>90</v>
      </c>
      <c r="B10" s="66"/>
      <c r="C10" s="67" t="str">
        <f>IF(B10&gt;0,VLOOKUP(B10,'Darbuotojai ir paslaugos'!C$6:F$65,2,FALSE),"")</f>
        <v/>
      </c>
      <c r="D10" s="68" t="s">
        <v>87</v>
      </c>
      <c r="E10" s="70" t="str">
        <f>IF(B10&lt;&gt;"",HLOOKUP(B10,'Vykdymo planas'!H$35:AA$48,14,FALSE),"")</f>
        <v/>
      </c>
      <c r="F10" s="70">
        <f>IF(B10&gt;0,ROUND(VLOOKUP(B10,'Darbuotojai ir paslaugos'!C$6:F$65,4,FALSE),2),0)</f>
        <v>0</v>
      </c>
      <c r="G10" s="70" t="str">
        <f t="shared" si="1"/>
        <v>0,00</v>
      </c>
      <c r="H10" s="70">
        <f t="shared" si="0"/>
        <v>0</v>
      </c>
      <c r="I10" s="264"/>
      <c r="J10" s="61"/>
      <c r="S10" s="55"/>
    </row>
    <row r="11" spans="1:19" x14ac:dyDescent="0.2">
      <c r="A11" s="65" t="s">
        <v>91</v>
      </c>
      <c r="B11" s="66"/>
      <c r="C11" s="67" t="str">
        <f>IF(B11&gt;0,VLOOKUP(B11,'Darbuotojai ir paslaugos'!C$6:F$65,2,FALSE),"")</f>
        <v/>
      </c>
      <c r="D11" s="68" t="s">
        <v>87</v>
      </c>
      <c r="E11" s="70" t="str">
        <f>IF(B11&lt;&gt;"",HLOOKUP(B11,'Vykdymo planas'!H$35:AA$48,14,FALSE),"")</f>
        <v/>
      </c>
      <c r="F11" s="70">
        <f>IF(B11&gt;0,ROUND(VLOOKUP(B11,'Darbuotojai ir paslaugos'!C$6:F$65,4,FALSE),2),0)</f>
        <v>0</v>
      </c>
      <c r="G11" s="70" t="str">
        <f t="shared" si="1"/>
        <v>0,00</v>
      </c>
      <c r="H11" s="70">
        <f t="shared" si="0"/>
        <v>0</v>
      </c>
      <c r="I11" s="264"/>
      <c r="J11" s="61"/>
      <c r="S11" s="55"/>
    </row>
    <row r="12" spans="1:19" x14ac:dyDescent="0.2">
      <c r="A12" s="65" t="s">
        <v>92</v>
      </c>
      <c r="B12" s="66"/>
      <c r="C12" s="67" t="str">
        <f>IF(B12&gt;0,VLOOKUP(B12,'Darbuotojai ir paslaugos'!C$6:F$65,2,FALSE),"")</f>
        <v/>
      </c>
      <c r="D12" s="68" t="s">
        <v>87</v>
      </c>
      <c r="E12" s="70" t="str">
        <f>IF(B12&lt;&gt;"",HLOOKUP(B12,'Vykdymo planas'!H$35:AA$48,14,FALSE),"")</f>
        <v/>
      </c>
      <c r="F12" s="70">
        <f>IF(B12&gt;0,ROUND(VLOOKUP(B12,'Darbuotojai ir paslaugos'!C$6:F$65,4,FALSE),2),0)</f>
        <v>0</v>
      </c>
      <c r="G12" s="70" t="str">
        <f t="shared" si="1"/>
        <v>0,00</v>
      </c>
      <c r="H12" s="70">
        <f t="shared" si="0"/>
        <v>0</v>
      </c>
      <c r="I12" s="71"/>
      <c r="J12" s="61"/>
      <c r="S12" s="55"/>
    </row>
    <row r="13" spans="1:19" x14ac:dyDescent="0.2">
      <c r="A13" s="65" t="s">
        <v>93</v>
      </c>
      <c r="B13" s="66"/>
      <c r="C13" s="67" t="str">
        <f>IF(B13&gt;0,VLOOKUP(B13,'Darbuotojai ir paslaugos'!C$6:F$65,2,FALSE),"")</f>
        <v/>
      </c>
      <c r="D13" s="68" t="s">
        <v>87</v>
      </c>
      <c r="E13" s="70" t="str">
        <f>IF(B13&lt;&gt;"",HLOOKUP(B13,'Vykdymo planas'!H$35:AA$48,14,FALSE),"")</f>
        <v/>
      </c>
      <c r="F13" s="70">
        <f>IF(B13&gt;0,ROUND(VLOOKUP(B13,'Darbuotojai ir paslaugos'!C$6:F$65,4,FALSE),2),0)</f>
        <v>0</v>
      </c>
      <c r="G13" s="70" t="str">
        <f t="shared" si="1"/>
        <v>0,00</v>
      </c>
      <c r="H13" s="70">
        <f t="shared" si="0"/>
        <v>0</v>
      </c>
      <c r="I13" s="71"/>
      <c r="J13" s="61"/>
      <c r="S13" s="55"/>
    </row>
    <row r="14" spans="1:19" x14ac:dyDescent="0.2">
      <c r="A14" s="65" t="s">
        <v>94</v>
      </c>
      <c r="B14" s="66"/>
      <c r="C14" s="67" t="str">
        <f>IF(B14&gt;0,VLOOKUP(B14,'Darbuotojai ir paslaugos'!C$6:F$65,2,FALSE),"")</f>
        <v/>
      </c>
      <c r="D14" s="68" t="s">
        <v>87</v>
      </c>
      <c r="E14" s="70" t="str">
        <f>IF(B14&lt;&gt;"",HLOOKUP(B14,'Vykdymo planas'!H$35:AA$48,14,FALSE),"")</f>
        <v/>
      </c>
      <c r="F14" s="70">
        <f>IF(B14&gt;0,ROUND(VLOOKUP(B14,'Darbuotojai ir paslaugos'!C$6:F$65,4,FALSE),2),0)</f>
        <v>0</v>
      </c>
      <c r="G14" s="70" t="str">
        <f t="shared" si="1"/>
        <v>0,00</v>
      </c>
      <c r="H14" s="70">
        <f t="shared" si="0"/>
        <v>0</v>
      </c>
      <c r="I14" s="71"/>
      <c r="J14" s="61"/>
      <c r="S14" s="55"/>
    </row>
    <row r="15" spans="1:19" x14ac:dyDescent="0.2">
      <c r="A15" s="65" t="s">
        <v>95</v>
      </c>
      <c r="B15" s="66"/>
      <c r="C15" s="67" t="str">
        <f>IF(B15&gt;0,VLOOKUP(B15,'Darbuotojai ir paslaugos'!C$6:F$65,2,FALSE),"")</f>
        <v/>
      </c>
      <c r="D15" s="68" t="s">
        <v>87</v>
      </c>
      <c r="E15" s="70" t="str">
        <f>IF(B15&lt;&gt;"",HLOOKUP(B15,'Vykdymo planas'!H$35:AA$48,14,FALSE),"")</f>
        <v/>
      </c>
      <c r="F15" s="70">
        <f>IF(B15&gt;0,ROUND(VLOOKUP(B15,'Darbuotojai ir paslaugos'!C$6:F$65,4,FALSE),2),0)</f>
        <v>0</v>
      </c>
      <c r="G15" s="70" t="str">
        <f t="shared" si="1"/>
        <v>0,00</v>
      </c>
      <c r="H15" s="70">
        <f t="shared" si="0"/>
        <v>0</v>
      </c>
      <c r="I15" s="71"/>
      <c r="J15" s="61"/>
      <c r="S15" s="55"/>
    </row>
    <row r="16" spans="1:19" x14ac:dyDescent="0.2">
      <c r="A16" s="65" t="s">
        <v>96</v>
      </c>
      <c r="B16" s="66"/>
      <c r="C16" s="67" t="str">
        <f>IF(B16&gt;0,VLOOKUP(B16,'Darbuotojai ir paslaugos'!C$6:F$65,2,FALSE),"")</f>
        <v/>
      </c>
      <c r="D16" s="68" t="s">
        <v>87</v>
      </c>
      <c r="E16" s="70" t="str">
        <f>IF(B16&lt;&gt;"",HLOOKUP(B16,'Vykdymo planas'!H$35:AA$48,14,FALSE),"")</f>
        <v/>
      </c>
      <c r="F16" s="70">
        <f>IF(B16&gt;0,ROUND(VLOOKUP(B16,'Darbuotojai ir paslaugos'!C$6:F$65,4,FALSE),2),0)</f>
        <v>0</v>
      </c>
      <c r="G16" s="70" t="str">
        <f t="shared" si="1"/>
        <v>0,00</v>
      </c>
      <c r="H16" s="70">
        <f t="shared" si="0"/>
        <v>0</v>
      </c>
      <c r="I16" s="71"/>
      <c r="J16" s="61"/>
      <c r="S16" s="55"/>
    </row>
    <row r="17" spans="1:19" x14ac:dyDescent="0.2">
      <c r="A17" s="65" t="s">
        <v>97</v>
      </c>
      <c r="B17" s="66"/>
      <c r="C17" s="67" t="str">
        <f>IF(B17&gt;0,VLOOKUP(B17,'Darbuotojai ir paslaugos'!C$6:F$65,2,FALSE),"")</f>
        <v/>
      </c>
      <c r="D17" s="68" t="s">
        <v>87</v>
      </c>
      <c r="E17" s="70" t="str">
        <f>IF(B17&lt;&gt;"",HLOOKUP(B17,'Vykdymo planas'!H$35:AA$48,14,FALSE),"")</f>
        <v/>
      </c>
      <c r="F17" s="70">
        <f>IF(B17&gt;0,ROUND(VLOOKUP(B17,'Darbuotojai ir paslaugos'!C$6:F$65,4,FALSE),2),0)</f>
        <v>0</v>
      </c>
      <c r="G17" s="70" t="str">
        <f t="shared" si="1"/>
        <v>0,00</v>
      </c>
      <c r="H17" s="70">
        <f t="shared" si="0"/>
        <v>0</v>
      </c>
      <c r="I17" s="71"/>
      <c r="J17" s="61"/>
      <c r="S17" s="55"/>
    </row>
    <row r="18" spans="1:19" x14ac:dyDescent="0.2">
      <c r="A18" s="65" t="s">
        <v>98</v>
      </c>
      <c r="B18" s="66"/>
      <c r="C18" s="67" t="str">
        <f>IF(B18&gt;0,VLOOKUP(B18,'Darbuotojai ir paslaugos'!C$6:F$65,2,FALSE),"")</f>
        <v/>
      </c>
      <c r="D18" s="68" t="s">
        <v>87</v>
      </c>
      <c r="E18" s="70" t="str">
        <f>IF(B18&lt;&gt;"",HLOOKUP(B18,'Vykdymo planas'!H$35:AA$48,14,FALSE),"")</f>
        <v/>
      </c>
      <c r="F18" s="70">
        <f>IF(B18&gt;0,ROUND(VLOOKUP(B18,'Darbuotojai ir paslaugos'!C$6:F$65,4,FALSE),2),0)</f>
        <v>0</v>
      </c>
      <c r="G18" s="70" t="str">
        <f t="shared" si="1"/>
        <v>0,00</v>
      </c>
      <c r="H18" s="70">
        <f t="shared" si="0"/>
        <v>0</v>
      </c>
      <c r="I18" s="71"/>
      <c r="J18" s="61"/>
      <c r="S18" s="55"/>
    </row>
    <row r="19" spans="1:19" x14ac:dyDescent="0.2">
      <c r="A19" s="65" t="s">
        <v>99</v>
      </c>
      <c r="B19" s="66"/>
      <c r="C19" s="67" t="str">
        <f>IF(B19&gt;0,VLOOKUP(B19,'Darbuotojai ir paslaugos'!C$6:F$65,2,FALSE),"")</f>
        <v/>
      </c>
      <c r="D19" s="68" t="s">
        <v>87</v>
      </c>
      <c r="E19" s="70" t="str">
        <f>IF(B19&lt;&gt;"",HLOOKUP(B19,'Vykdymo planas'!H$35:AA$48,14,FALSE),"")</f>
        <v/>
      </c>
      <c r="F19" s="70">
        <f>IF(B19&gt;0,ROUND(VLOOKUP(B19,'Darbuotojai ir paslaugos'!C$6:F$65,4,FALSE),2),0)</f>
        <v>0</v>
      </c>
      <c r="G19" s="70" t="str">
        <f t="shared" si="1"/>
        <v>0,00</v>
      </c>
      <c r="H19" s="70">
        <f t="shared" si="0"/>
        <v>0</v>
      </c>
      <c r="I19" s="71"/>
      <c r="J19" s="61"/>
      <c r="S19" s="55"/>
    </row>
    <row r="20" spans="1:19" x14ac:dyDescent="0.2">
      <c r="A20" s="65" t="s">
        <v>100</v>
      </c>
      <c r="B20" s="66"/>
      <c r="C20" s="67" t="str">
        <f>IF(B20&gt;0,VLOOKUP(B20,'Darbuotojai ir paslaugos'!C$6:F$65,2,FALSE),"")</f>
        <v/>
      </c>
      <c r="D20" s="68" t="s">
        <v>87</v>
      </c>
      <c r="E20" s="70" t="str">
        <f>IF(B20&lt;&gt;"",HLOOKUP(B20,'Vykdymo planas'!H$35:AA$48,14,FALSE),"")</f>
        <v/>
      </c>
      <c r="F20" s="70">
        <f>IF(B20&gt;0,ROUND(VLOOKUP(B20,'Darbuotojai ir paslaugos'!C$6:F$65,4,FALSE),2),0)</f>
        <v>0</v>
      </c>
      <c r="G20" s="70" t="str">
        <f t="shared" si="1"/>
        <v>0,00</v>
      </c>
      <c r="H20" s="70">
        <f t="shared" si="0"/>
        <v>0</v>
      </c>
      <c r="I20" s="71"/>
      <c r="J20" s="61"/>
      <c r="S20" s="55"/>
    </row>
    <row r="21" spans="1:19" x14ac:dyDescent="0.2">
      <c r="A21" s="65" t="s">
        <v>101</v>
      </c>
      <c r="B21" s="66"/>
      <c r="C21" s="67" t="str">
        <f>IF(B21&gt;0,VLOOKUP(B21,'Darbuotojai ir paslaugos'!C$6:F$65,2,FALSE),"")</f>
        <v/>
      </c>
      <c r="D21" s="68" t="s">
        <v>87</v>
      </c>
      <c r="E21" s="70" t="str">
        <f>IF(B21&lt;&gt;"",HLOOKUP(B21,'Vykdymo planas'!H$35:AA$48,14,FALSE),"")</f>
        <v/>
      </c>
      <c r="F21" s="70">
        <f>IF(B21&gt;0,ROUND(VLOOKUP(B21,'Darbuotojai ir paslaugos'!C$6:F$65,4,FALSE),2),0)</f>
        <v>0</v>
      </c>
      <c r="G21" s="70" t="str">
        <f t="shared" si="1"/>
        <v>0,00</v>
      </c>
      <c r="H21" s="70">
        <f t="shared" si="0"/>
        <v>0</v>
      </c>
      <c r="I21" s="71"/>
      <c r="J21" s="61"/>
      <c r="S21" s="55"/>
    </row>
    <row r="22" spans="1:19" x14ac:dyDescent="0.2">
      <c r="A22" s="65" t="s">
        <v>102</v>
      </c>
      <c r="B22" s="66"/>
      <c r="C22" s="67" t="str">
        <f>IF(B22&gt;0,VLOOKUP(B22,'Darbuotojai ir paslaugos'!C$6:F$65,2,FALSE),"")</f>
        <v/>
      </c>
      <c r="D22" s="68" t="s">
        <v>87</v>
      </c>
      <c r="E22" s="70" t="str">
        <f>IF(B22&lt;&gt;"",HLOOKUP(B22,'Vykdymo planas'!H$35:AA$48,14,FALSE),"")</f>
        <v/>
      </c>
      <c r="F22" s="70">
        <f>IF(B22&gt;0,ROUND(VLOOKUP(B22,'Darbuotojai ir paslaugos'!C$6:F$65,4,FALSE),2),0)</f>
        <v>0</v>
      </c>
      <c r="G22" s="70" t="str">
        <f t="shared" si="1"/>
        <v>0,00</v>
      </c>
      <c r="H22" s="70">
        <f t="shared" si="0"/>
        <v>0</v>
      </c>
      <c r="I22" s="71"/>
      <c r="J22" s="61"/>
      <c r="S22" s="55"/>
    </row>
    <row r="23" spans="1:19" x14ac:dyDescent="0.2">
      <c r="A23" s="65" t="s">
        <v>103</v>
      </c>
      <c r="B23" s="66"/>
      <c r="C23" s="67" t="str">
        <f>IF(B23&gt;0,VLOOKUP(B23,'Darbuotojai ir paslaugos'!C$6:F$65,2,FALSE),"")</f>
        <v/>
      </c>
      <c r="D23" s="68" t="s">
        <v>87</v>
      </c>
      <c r="E23" s="70" t="str">
        <f>IF(B23&lt;&gt;"",HLOOKUP(B23,'Vykdymo planas'!H$35:AA$48,14,FALSE),"")</f>
        <v/>
      </c>
      <c r="F23" s="70">
        <f>IF(B23&gt;0,ROUND(VLOOKUP(B23,'Darbuotojai ir paslaugos'!C$6:F$65,4,FALSE),2),0)</f>
        <v>0</v>
      </c>
      <c r="G23" s="70" t="str">
        <f t="shared" si="1"/>
        <v>0,00</v>
      </c>
      <c r="H23" s="70">
        <f t="shared" si="0"/>
        <v>0</v>
      </c>
      <c r="I23" s="71"/>
      <c r="J23" s="61"/>
      <c r="S23" s="55"/>
    </row>
    <row r="24" spans="1:19" x14ac:dyDescent="0.2">
      <c r="A24" s="65" t="s">
        <v>104</v>
      </c>
      <c r="B24" s="66"/>
      <c r="C24" s="67" t="str">
        <f>IF(B24&gt;0,VLOOKUP(B24,'Darbuotojai ir paslaugos'!C$6:F$65,2,FALSE),"")</f>
        <v/>
      </c>
      <c r="D24" s="68" t="s">
        <v>87</v>
      </c>
      <c r="E24" s="70" t="str">
        <f>IF(B24&lt;&gt;"",HLOOKUP(B24,'Vykdymo planas'!H$35:AA$48,14,FALSE),"")</f>
        <v/>
      </c>
      <c r="F24" s="70">
        <f>IF(B24&gt;0,ROUND(VLOOKUP(B24,'Darbuotojai ir paslaugos'!C$6:F$65,4,FALSE),2),0)</f>
        <v>0</v>
      </c>
      <c r="G24" s="70" t="str">
        <f t="shared" si="1"/>
        <v>0,00</v>
      </c>
      <c r="H24" s="70">
        <f t="shared" si="0"/>
        <v>0</v>
      </c>
      <c r="I24" s="71"/>
      <c r="J24" s="61"/>
      <c r="S24" s="55"/>
    </row>
    <row r="25" spans="1:19" x14ac:dyDescent="0.2">
      <c r="A25" s="65" t="s">
        <v>105</v>
      </c>
      <c r="B25" s="66"/>
      <c r="C25" s="67" t="str">
        <f>IF(B25&gt;0,VLOOKUP(B25,'Darbuotojai ir paslaugos'!C$6:F$65,2,FALSE),"")</f>
        <v/>
      </c>
      <c r="D25" s="68" t="s">
        <v>87</v>
      </c>
      <c r="E25" s="70" t="str">
        <f>IF(B25&lt;&gt;"",HLOOKUP(B25,'Vykdymo planas'!H$35:AA$48,14,FALSE),"")</f>
        <v/>
      </c>
      <c r="F25" s="70">
        <f>IF(B25&gt;0,ROUND(VLOOKUP(B25,'Darbuotojai ir paslaugos'!C$6:F$65,4,FALSE),2),0)</f>
        <v>0</v>
      </c>
      <c r="G25" s="70" t="str">
        <f t="shared" si="1"/>
        <v>0,00</v>
      </c>
      <c r="H25" s="70">
        <f t="shared" si="0"/>
        <v>0</v>
      </c>
      <c r="I25" s="71"/>
      <c r="J25" s="61"/>
      <c r="S25" s="55"/>
    </row>
    <row r="26" spans="1:19" x14ac:dyDescent="0.2">
      <c r="A26" s="65" t="s">
        <v>106</v>
      </c>
      <c r="B26" s="66"/>
      <c r="C26" s="67" t="str">
        <f>IF(B26&gt;0,VLOOKUP(B26,'Darbuotojai ir paslaugos'!C$6:F$65,2,FALSE),"")</f>
        <v/>
      </c>
      <c r="D26" s="68" t="s">
        <v>87</v>
      </c>
      <c r="E26" s="70" t="str">
        <f>IF(B26&lt;&gt;"",HLOOKUP(B26,'Vykdymo planas'!H$35:AA$48,14,FALSE),"")</f>
        <v/>
      </c>
      <c r="F26" s="70">
        <f>IF(B26&gt;0,ROUND(VLOOKUP(B26,'Darbuotojai ir paslaugos'!C$6:F$65,4,FALSE),2),0)</f>
        <v>0</v>
      </c>
      <c r="G26" s="70" t="str">
        <f t="shared" si="1"/>
        <v>0,00</v>
      </c>
      <c r="H26" s="70">
        <f t="shared" si="0"/>
        <v>0</v>
      </c>
      <c r="I26" s="71"/>
      <c r="J26" s="61"/>
      <c r="S26" s="55"/>
    </row>
    <row r="27" spans="1:19" x14ac:dyDescent="0.2">
      <c r="A27" s="65" t="s">
        <v>107</v>
      </c>
      <c r="B27" s="66"/>
      <c r="C27" s="67" t="str">
        <f>IF(B27&gt;0,VLOOKUP(B27,'Darbuotojai ir paslaugos'!C$6:F$65,2,FALSE),"")</f>
        <v/>
      </c>
      <c r="D27" s="68" t="s">
        <v>87</v>
      </c>
      <c r="E27" s="70" t="str">
        <f>IF(B27&lt;&gt;"",HLOOKUP(B27,'Vykdymo planas'!H$35:AA$48,14,FALSE),"")</f>
        <v/>
      </c>
      <c r="F27" s="70">
        <f>IF(B27&gt;0,ROUND(VLOOKUP(B27,'Darbuotojai ir paslaugos'!C$6:F$65,4,FALSE),2),0)</f>
        <v>0</v>
      </c>
      <c r="G27" s="70" t="str">
        <f t="shared" si="1"/>
        <v>0,00</v>
      </c>
      <c r="H27" s="70">
        <f t="shared" si="0"/>
        <v>0</v>
      </c>
      <c r="I27" s="71"/>
      <c r="J27" s="61"/>
      <c r="S27" s="55"/>
    </row>
    <row r="28" spans="1:19" ht="11.4" customHeight="1" x14ac:dyDescent="0.2">
      <c r="A28" s="62" t="s">
        <v>16</v>
      </c>
      <c r="B28" s="257" t="s">
        <v>108</v>
      </c>
      <c r="C28" s="258"/>
      <c r="D28" s="258"/>
      <c r="E28" s="258"/>
      <c r="F28" s="259"/>
      <c r="G28" s="63">
        <f>SUM(G29,G36,G43,G50,G57)</f>
        <v>0</v>
      </c>
      <c r="H28" s="63">
        <f>SUM(H29,H36,H43,H50,H57)</f>
        <v>0</v>
      </c>
      <c r="I28" s="64"/>
      <c r="J28" s="61"/>
      <c r="S28" s="55"/>
    </row>
    <row r="29" spans="1:19" ht="11.4" customHeight="1" x14ac:dyDescent="0.2">
      <c r="A29" s="265" t="s">
        <v>109</v>
      </c>
      <c r="B29" s="268" t="s">
        <v>110</v>
      </c>
      <c r="C29" s="72" t="s">
        <v>111</v>
      </c>
      <c r="D29" s="73"/>
      <c r="E29" s="74"/>
      <c r="F29" s="75"/>
      <c r="G29" s="75">
        <f>SUM(G30:G35)</f>
        <v>0</v>
      </c>
      <c r="H29" s="75">
        <f t="shared" ref="H29:H63" si="2">ROUND(G29*$D$3,2)</f>
        <v>0</v>
      </c>
      <c r="I29" s="76" t="s">
        <v>112</v>
      </c>
      <c r="J29" s="276"/>
      <c r="K29" s="277"/>
      <c r="S29" s="55"/>
    </row>
    <row r="30" spans="1:19" x14ac:dyDescent="0.2">
      <c r="A30" s="266"/>
      <c r="B30" s="269"/>
      <c r="C30" s="77" t="s">
        <v>113</v>
      </c>
      <c r="D30" s="78" t="s">
        <v>114</v>
      </c>
      <c r="E30" s="79">
        <f>J30</f>
        <v>0</v>
      </c>
      <c r="F30" s="80"/>
      <c r="G30" s="81">
        <f>ROUND(E30*F30*J31,2)</f>
        <v>0</v>
      </c>
      <c r="H30" s="81">
        <f t="shared" si="2"/>
        <v>0</v>
      </c>
      <c r="I30" s="82" t="s">
        <v>115</v>
      </c>
      <c r="J30" s="83"/>
      <c r="K30" s="84" t="s">
        <v>114</v>
      </c>
      <c r="S30" s="55"/>
    </row>
    <row r="31" spans="1:19" x14ac:dyDescent="0.2">
      <c r="A31" s="266"/>
      <c r="B31" s="269"/>
      <c r="C31" s="77" t="s">
        <v>116</v>
      </c>
      <c r="D31" s="78" t="s">
        <v>117</v>
      </c>
      <c r="E31" s="79">
        <f>IF(E30&gt;0,E30-1,0)</f>
        <v>0</v>
      </c>
      <c r="F31" s="80"/>
      <c r="G31" s="81">
        <f>ROUND(E31*F31*J31,2)</f>
        <v>0</v>
      </c>
      <c r="H31" s="81">
        <f t="shared" si="2"/>
        <v>0</v>
      </c>
      <c r="I31" s="85" t="s">
        <v>118</v>
      </c>
      <c r="J31" s="83"/>
      <c r="K31" s="84" t="s">
        <v>119</v>
      </c>
      <c r="S31" s="55"/>
    </row>
    <row r="32" spans="1:19" x14ac:dyDescent="0.2">
      <c r="A32" s="266"/>
      <c r="B32" s="269"/>
      <c r="C32" s="77" t="s">
        <v>120</v>
      </c>
      <c r="D32" s="86"/>
      <c r="E32" s="87"/>
      <c r="F32" s="80"/>
      <c r="G32" s="81">
        <f>ROUND(E32*F32,2)</f>
        <v>0</v>
      </c>
      <c r="H32" s="81">
        <f t="shared" si="2"/>
        <v>0</v>
      </c>
      <c r="I32" s="88"/>
      <c r="J32" s="61"/>
      <c r="S32" s="55"/>
    </row>
    <row r="33" spans="1:19" x14ac:dyDescent="0.2">
      <c r="A33" s="266"/>
      <c r="B33" s="269"/>
      <c r="C33" s="77" t="s">
        <v>121</v>
      </c>
      <c r="D33" s="86"/>
      <c r="E33" s="87"/>
      <c r="F33" s="80"/>
      <c r="G33" s="81">
        <f>ROUND(E33*F33,2)</f>
        <v>0</v>
      </c>
      <c r="H33" s="81">
        <f t="shared" si="2"/>
        <v>0</v>
      </c>
      <c r="I33" s="88"/>
      <c r="J33" s="61"/>
      <c r="S33" s="55"/>
    </row>
    <row r="34" spans="1:19" x14ac:dyDescent="0.2">
      <c r="A34" s="266"/>
      <c r="B34" s="269"/>
      <c r="C34" s="88" t="s">
        <v>122</v>
      </c>
      <c r="D34" s="86"/>
      <c r="E34" s="87"/>
      <c r="F34" s="80"/>
      <c r="G34" s="81">
        <f>ROUND(E34*F34,2)</f>
        <v>0</v>
      </c>
      <c r="H34" s="81">
        <f t="shared" si="2"/>
        <v>0</v>
      </c>
      <c r="I34" s="88"/>
      <c r="J34" s="61"/>
      <c r="S34" s="55"/>
    </row>
    <row r="35" spans="1:19" x14ac:dyDescent="0.2">
      <c r="A35" s="267"/>
      <c r="B35" s="270"/>
      <c r="C35" s="88" t="s">
        <v>122</v>
      </c>
      <c r="D35" s="86"/>
      <c r="E35" s="87"/>
      <c r="F35" s="80"/>
      <c r="G35" s="81">
        <f>ROUND(E35*F35,2)</f>
        <v>0</v>
      </c>
      <c r="H35" s="81">
        <f t="shared" si="2"/>
        <v>0</v>
      </c>
      <c r="I35" s="88"/>
      <c r="J35" s="61"/>
      <c r="S35" s="55"/>
    </row>
    <row r="36" spans="1:19" ht="11.4" customHeight="1" x14ac:dyDescent="0.2">
      <c r="A36" s="265" t="s">
        <v>123</v>
      </c>
      <c r="B36" s="268" t="s">
        <v>110</v>
      </c>
      <c r="C36" s="72" t="s">
        <v>111</v>
      </c>
      <c r="D36" s="73"/>
      <c r="E36" s="74"/>
      <c r="F36" s="75"/>
      <c r="G36" s="75">
        <f>SUM(G37:G42)</f>
        <v>0</v>
      </c>
      <c r="H36" s="75">
        <f t="shared" si="2"/>
        <v>0</v>
      </c>
      <c r="I36" s="76" t="s">
        <v>112</v>
      </c>
      <c r="J36" s="276"/>
      <c r="K36" s="277"/>
      <c r="S36" s="55"/>
    </row>
    <row r="37" spans="1:19" x14ac:dyDescent="0.2">
      <c r="A37" s="266"/>
      <c r="B37" s="269"/>
      <c r="C37" s="77" t="s">
        <v>113</v>
      </c>
      <c r="D37" s="78" t="s">
        <v>114</v>
      </c>
      <c r="E37" s="79">
        <f>J37</f>
        <v>0</v>
      </c>
      <c r="F37" s="80"/>
      <c r="G37" s="81">
        <f>ROUND(E37*F37*J38,2)</f>
        <v>0</v>
      </c>
      <c r="H37" s="81">
        <f t="shared" si="2"/>
        <v>0</v>
      </c>
      <c r="I37" s="82" t="s">
        <v>115</v>
      </c>
      <c r="J37" s="83"/>
      <c r="K37" s="84" t="s">
        <v>114</v>
      </c>
      <c r="S37" s="55"/>
    </row>
    <row r="38" spans="1:19" x14ac:dyDescent="0.2">
      <c r="A38" s="266"/>
      <c r="B38" s="269"/>
      <c r="C38" s="77" t="s">
        <v>116</v>
      </c>
      <c r="D38" s="78" t="s">
        <v>117</v>
      </c>
      <c r="E38" s="79">
        <f>IF(E37&gt;0,E37-1,0)</f>
        <v>0</v>
      </c>
      <c r="F38" s="80"/>
      <c r="G38" s="81">
        <f>ROUND(E38*F38*J38,2)</f>
        <v>0</v>
      </c>
      <c r="H38" s="81">
        <f t="shared" si="2"/>
        <v>0</v>
      </c>
      <c r="I38" s="85" t="s">
        <v>118</v>
      </c>
      <c r="J38" s="83"/>
      <c r="K38" s="84" t="s">
        <v>119</v>
      </c>
      <c r="S38" s="55"/>
    </row>
    <row r="39" spans="1:19" x14ac:dyDescent="0.2">
      <c r="A39" s="266"/>
      <c r="B39" s="269"/>
      <c r="C39" s="77" t="s">
        <v>120</v>
      </c>
      <c r="D39" s="86"/>
      <c r="E39" s="87"/>
      <c r="F39" s="80"/>
      <c r="G39" s="81">
        <f>ROUND(E39*F39,2)</f>
        <v>0</v>
      </c>
      <c r="H39" s="81">
        <f t="shared" si="2"/>
        <v>0</v>
      </c>
      <c r="I39" s="88"/>
      <c r="J39" s="61"/>
      <c r="S39" s="55"/>
    </row>
    <row r="40" spans="1:19" x14ac:dyDescent="0.2">
      <c r="A40" s="266"/>
      <c r="B40" s="269"/>
      <c r="C40" s="77" t="s">
        <v>121</v>
      </c>
      <c r="D40" s="86"/>
      <c r="E40" s="87"/>
      <c r="F40" s="80"/>
      <c r="G40" s="81">
        <f>ROUND(E40*F40,2)</f>
        <v>0</v>
      </c>
      <c r="H40" s="81">
        <f t="shared" si="2"/>
        <v>0</v>
      </c>
      <c r="I40" s="88"/>
      <c r="J40" s="61"/>
      <c r="S40" s="55"/>
    </row>
    <row r="41" spans="1:19" x14ac:dyDescent="0.2">
      <c r="A41" s="266"/>
      <c r="B41" s="269"/>
      <c r="C41" s="88" t="s">
        <v>122</v>
      </c>
      <c r="D41" s="86"/>
      <c r="E41" s="87"/>
      <c r="F41" s="80"/>
      <c r="G41" s="81">
        <f>ROUND(E41*F41,2)</f>
        <v>0</v>
      </c>
      <c r="H41" s="81">
        <f t="shared" si="2"/>
        <v>0</v>
      </c>
      <c r="I41" s="88"/>
      <c r="J41" s="61"/>
      <c r="S41" s="55"/>
    </row>
    <row r="42" spans="1:19" x14ac:dyDescent="0.2">
      <c r="A42" s="267"/>
      <c r="B42" s="270"/>
      <c r="C42" s="88" t="s">
        <v>122</v>
      </c>
      <c r="D42" s="86"/>
      <c r="E42" s="87"/>
      <c r="F42" s="80"/>
      <c r="G42" s="81">
        <f>ROUND(E42*F42,2)</f>
        <v>0</v>
      </c>
      <c r="H42" s="81">
        <f t="shared" si="2"/>
        <v>0</v>
      </c>
      <c r="I42" s="88"/>
      <c r="J42" s="61"/>
      <c r="S42" s="55"/>
    </row>
    <row r="43" spans="1:19" ht="11.4" customHeight="1" x14ac:dyDescent="0.2">
      <c r="A43" s="265" t="s">
        <v>124</v>
      </c>
      <c r="B43" s="268" t="s">
        <v>110</v>
      </c>
      <c r="C43" s="72" t="s">
        <v>111</v>
      </c>
      <c r="D43" s="73"/>
      <c r="E43" s="74"/>
      <c r="F43" s="75"/>
      <c r="G43" s="75">
        <f>SUM(G44:G49)</f>
        <v>0</v>
      </c>
      <c r="H43" s="75">
        <f t="shared" si="2"/>
        <v>0</v>
      </c>
      <c r="I43" s="76" t="s">
        <v>112</v>
      </c>
      <c r="J43" s="276"/>
      <c r="K43" s="277"/>
      <c r="S43" s="55"/>
    </row>
    <row r="44" spans="1:19" x14ac:dyDescent="0.2">
      <c r="A44" s="266"/>
      <c r="B44" s="269"/>
      <c r="C44" s="77" t="s">
        <v>113</v>
      </c>
      <c r="D44" s="78" t="s">
        <v>114</v>
      </c>
      <c r="E44" s="79">
        <f>J44</f>
        <v>0</v>
      </c>
      <c r="F44" s="80"/>
      <c r="G44" s="81">
        <f>ROUND(E44*F44*J45,2)</f>
        <v>0</v>
      </c>
      <c r="H44" s="81">
        <f t="shared" si="2"/>
        <v>0</v>
      </c>
      <c r="I44" s="82" t="s">
        <v>115</v>
      </c>
      <c r="J44" s="83"/>
      <c r="K44" s="84" t="s">
        <v>114</v>
      </c>
      <c r="S44" s="55"/>
    </row>
    <row r="45" spans="1:19" x14ac:dyDescent="0.2">
      <c r="A45" s="266"/>
      <c r="B45" s="269"/>
      <c r="C45" s="77" t="s">
        <v>116</v>
      </c>
      <c r="D45" s="78" t="s">
        <v>117</v>
      </c>
      <c r="E45" s="79">
        <f>IF(E44&gt;0,E44-1,0)</f>
        <v>0</v>
      </c>
      <c r="F45" s="80"/>
      <c r="G45" s="81">
        <f>ROUND(E45*F45*J45,2)</f>
        <v>0</v>
      </c>
      <c r="H45" s="81">
        <f t="shared" si="2"/>
        <v>0</v>
      </c>
      <c r="I45" s="85" t="s">
        <v>118</v>
      </c>
      <c r="J45" s="83"/>
      <c r="K45" s="84" t="s">
        <v>119</v>
      </c>
      <c r="S45" s="55"/>
    </row>
    <row r="46" spans="1:19" x14ac:dyDescent="0.2">
      <c r="A46" s="266"/>
      <c r="B46" s="269"/>
      <c r="C46" s="77" t="s">
        <v>120</v>
      </c>
      <c r="D46" s="86"/>
      <c r="E46" s="87"/>
      <c r="F46" s="80"/>
      <c r="G46" s="81">
        <f>ROUND(E46*F46,2)</f>
        <v>0</v>
      </c>
      <c r="H46" s="81">
        <f t="shared" si="2"/>
        <v>0</v>
      </c>
      <c r="I46" s="88"/>
      <c r="J46" s="61"/>
      <c r="S46" s="55"/>
    </row>
    <row r="47" spans="1:19" x14ac:dyDescent="0.2">
      <c r="A47" s="266"/>
      <c r="B47" s="269"/>
      <c r="C47" s="77" t="s">
        <v>121</v>
      </c>
      <c r="D47" s="86"/>
      <c r="E47" s="87"/>
      <c r="F47" s="80"/>
      <c r="G47" s="81">
        <f>ROUND(E47*F47,2)</f>
        <v>0</v>
      </c>
      <c r="H47" s="81">
        <f t="shared" si="2"/>
        <v>0</v>
      </c>
      <c r="I47" s="88"/>
      <c r="J47" s="61"/>
      <c r="S47" s="55"/>
    </row>
    <row r="48" spans="1:19" x14ac:dyDescent="0.2">
      <c r="A48" s="266"/>
      <c r="B48" s="269"/>
      <c r="C48" s="88" t="s">
        <v>122</v>
      </c>
      <c r="D48" s="86"/>
      <c r="E48" s="87"/>
      <c r="F48" s="80"/>
      <c r="G48" s="81">
        <f>ROUND(E48*F48,2)</f>
        <v>0</v>
      </c>
      <c r="H48" s="81">
        <f t="shared" si="2"/>
        <v>0</v>
      </c>
      <c r="I48" s="88"/>
      <c r="J48" s="61"/>
      <c r="S48" s="55"/>
    </row>
    <row r="49" spans="1:19" x14ac:dyDescent="0.2">
      <c r="A49" s="267"/>
      <c r="B49" s="270"/>
      <c r="C49" s="88" t="s">
        <v>122</v>
      </c>
      <c r="D49" s="86"/>
      <c r="E49" s="87"/>
      <c r="F49" s="80"/>
      <c r="G49" s="81">
        <f>ROUND(E49*F49,2)</f>
        <v>0</v>
      </c>
      <c r="H49" s="81">
        <f t="shared" si="2"/>
        <v>0</v>
      </c>
      <c r="I49" s="88"/>
      <c r="J49" s="61"/>
      <c r="S49" s="55"/>
    </row>
    <row r="50" spans="1:19" ht="11.4" customHeight="1" x14ac:dyDescent="0.2">
      <c r="A50" s="265" t="s">
        <v>125</v>
      </c>
      <c r="B50" s="268" t="s">
        <v>110</v>
      </c>
      <c r="C50" s="72" t="s">
        <v>111</v>
      </c>
      <c r="D50" s="73"/>
      <c r="E50" s="74"/>
      <c r="F50" s="75"/>
      <c r="G50" s="75">
        <f>SUM(G51:G56)</f>
        <v>0</v>
      </c>
      <c r="H50" s="75">
        <f t="shared" si="2"/>
        <v>0</v>
      </c>
      <c r="I50" s="76" t="s">
        <v>112</v>
      </c>
      <c r="J50" s="276"/>
      <c r="K50" s="277"/>
      <c r="S50" s="55"/>
    </row>
    <row r="51" spans="1:19" x14ac:dyDescent="0.2">
      <c r="A51" s="266"/>
      <c r="B51" s="269"/>
      <c r="C51" s="77" t="s">
        <v>113</v>
      </c>
      <c r="D51" s="78" t="s">
        <v>114</v>
      </c>
      <c r="E51" s="79">
        <f>J51</f>
        <v>0</v>
      </c>
      <c r="F51" s="80"/>
      <c r="G51" s="81">
        <f>ROUND(E51*F51*J52,2)</f>
        <v>0</v>
      </c>
      <c r="H51" s="81">
        <f t="shared" si="2"/>
        <v>0</v>
      </c>
      <c r="I51" s="82" t="s">
        <v>115</v>
      </c>
      <c r="J51" s="83"/>
      <c r="K51" s="84" t="s">
        <v>114</v>
      </c>
      <c r="S51" s="55"/>
    </row>
    <row r="52" spans="1:19" x14ac:dyDescent="0.2">
      <c r="A52" s="266"/>
      <c r="B52" s="269"/>
      <c r="C52" s="77" t="s">
        <v>116</v>
      </c>
      <c r="D52" s="78" t="s">
        <v>117</v>
      </c>
      <c r="E52" s="79">
        <f>IF(E51&gt;0,E51-1,0)</f>
        <v>0</v>
      </c>
      <c r="F52" s="80"/>
      <c r="G52" s="81">
        <f>ROUND(E52*F52*J52,2)</f>
        <v>0</v>
      </c>
      <c r="H52" s="81">
        <f t="shared" si="2"/>
        <v>0</v>
      </c>
      <c r="I52" s="85" t="s">
        <v>118</v>
      </c>
      <c r="J52" s="83"/>
      <c r="K52" s="84" t="s">
        <v>119</v>
      </c>
      <c r="S52" s="55"/>
    </row>
    <row r="53" spans="1:19" x14ac:dyDescent="0.2">
      <c r="A53" s="266"/>
      <c r="B53" s="269"/>
      <c r="C53" s="77" t="s">
        <v>120</v>
      </c>
      <c r="D53" s="86"/>
      <c r="E53" s="87"/>
      <c r="F53" s="80"/>
      <c r="G53" s="81">
        <f>ROUND(E53*F53,2)</f>
        <v>0</v>
      </c>
      <c r="H53" s="81">
        <f t="shared" si="2"/>
        <v>0</v>
      </c>
      <c r="I53" s="88"/>
      <c r="J53" s="61"/>
      <c r="S53" s="55"/>
    </row>
    <row r="54" spans="1:19" x14ac:dyDescent="0.2">
      <c r="A54" s="266"/>
      <c r="B54" s="269"/>
      <c r="C54" s="77" t="s">
        <v>121</v>
      </c>
      <c r="D54" s="86"/>
      <c r="E54" s="87"/>
      <c r="F54" s="80"/>
      <c r="G54" s="81">
        <f>ROUND(E54*F54,2)</f>
        <v>0</v>
      </c>
      <c r="H54" s="81">
        <f t="shared" si="2"/>
        <v>0</v>
      </c>
      <c r="I54" s="88"/>
      <c r="J54" s="61"/>
      <c r="S54" s="55"/>
    </row>
    <row r="55" spans="1:19" x14ac:dyDescent="0.2">
      <c r="A55" s="266"/>
      <c r="B55" s="269"/>
      <c r="C55" s="88" t="s">
        <v>122</v>
      </c>
      <c r="D55" s="86"/>
      <c r="E55" s="87"/>
      <c r="F55" s="80"/>
      <c r="G55" s="81">
        <f>ROUND(E55*F55,2)</f>
        <v>0</v>
      </c>
      <c r="H55" s="81">
        <f t="shared" si="2"/>
        <v>0</v>
      </c>
      <c r="I55" s="88"/>
      <c r="J55" s="61"/>
      <c r="S55" s="55"/>
    </row>
    <row r="56" spans="1:19" x14ac:dyDescent="0.2">
      <c r="A56" s="267"/>
      <c r="B56" s="270"/>
      <c r="C56" s="88" t="s">
        <v>122</v>
      </c>
      <c r="D56" s="86"/>
      <c r="E56" s="87"/>
      <c r="F56" s="80"/>
      <c r="G56" s="81">
        <f>ROUND(E56*F56,2)</f>
        <v>0</v>
      </c>
      <c r="H56" s="81">
        <f t="shared" si="2"/>
        <v>0</v>
      </c>
      <c r="I56" s="88"/>
      <c r="J56" s="61"/>
      <c r="S56" s="55"/>
    </row>
    <row r="57" spans="1:19" ht="11.4" customHeight="1" x14ac:dyDescent="0.2">
      <c r="A57" s="265" t="s">
        <v>126</v>
      </c>
      <c r="B57" s="268" t="s">
        <v>110</v>
      </c>
      <c r="C57" s="72" t="s">
        <v>111</v>
      </c>
      <c r="D57" s="73"/>
      <c r="E57" s="74"/>
      <c r="F57" s="75"/>
      <c r="G57" s="75">
        <f>SUM(G58:G63)</f>
        <v>0</v>
      </c>
      <c r="H57" s="75">
        <f t="shared" si="2"/>
        <v>0</v>
      </c>
      <c r="I57" s="76" t="s">
        <v>112</v>
      </c>
      <c r="J57" s="276"/>
      <c r="K57" s="277"/>
      <c r="S57" s="55"/>
    </row>
    <row r="58" spans="1:19" x14ac:dyDescent="0.2">
      <c r="A58" s="266"/>
      <c r="B58" s="269"/>
      <c r="C58" s="77" t="s">
        <v>113</v>
      </c>
      <c r="D58" s="78" t="s">
        <v>114</v>
      </c>
      <c r="E58" s="79">
        <f>J58</f>
        <v>0</v>
      </c>
      <c r="F58" s="80"/>
      <c r="G58" s="81">
        <f>ROUND(E58*F58*J59,2)</f>
        <v>0</v>
      </c>
      <c r="H58" s="81">
        <f t="shared" si="2"/>
        <v>0</v>
      </c>
      <c r="I58" s="82" t="s">
        <v>115</v>
      </c>
      <c r="J58" s="83"/>
      <c r="K58" s="84" t="s">
        <v>114</v>
      </c>
      <c r="S58" s="55"/>
    </row>
    <row r="59" spans="1:19" x14ac:dyDescent="0.2">
      <c r="A59" s="266"/>
      <c r="B59" s="269"/>
      <c r="C59" s="77" t="s">
        <v>116</v>
      </c>
      <c r="D59" s="78" t="s">
        <v>117</v>
      </c>
      <c r="E59" s="79">
        <f>IF(E58&gt;0,E58-1,0)</f>
        <v>0</v>
      </c>
      <c r="F59" s="80"/>
      <c r="G59" s="81">
        <f>ROUND(E59*F59*J59,2)</f>
        <v>0</v>
      </c>
      <c r="H59" s="81">
        <f t="shared" si="2"/>
        <v>0</v>
      </c>
      <c r="I59" s="85" t="s">
        <v>118</v>
      </c>
      <c r="J59" s="83"/>
      <c r="K59" s="84" t="s">
        <v>119</v>
      </c>
      <c r="S59" s="55"/>
    </row>
    <row r="60" spans="1:19" x14ac:dyDescent="0.2">
      <c r="A60" s="266"/>
      <c r="B60" s="269"/>
      <c r="C60" s="77" t="s">
        <v>120</v>
      </c>
      <c r="D60" s="86"/>
      <c r="E60" s="87"/>
      <c r="F60" s="80"/>
      <c r="G60" s="81">
        <f>ROUND(E60*F60,2)</f>
        <v>0</v>
      </c>
      <c r="H60" s="81">
        <f t="shared" si="2"/>
        <v>0</v>
      </c>
      <c r="I60" s="88"/>
      <c r="J60" s="61"/>
      <c r="S60" s="55"/>
    </row>
    <row r="61" spans="1:19" x14ac:dyDescent="0.2">
      <c r="A61" s="266"/>
      <c r="B61" s="269"/>
      <c r="C61" s="77" t="s">
        <v>121</v>
      </c>
      <c r="D61" s="86"/>
      <c r="E61" s="87"/>
      <c r="F61" s="80"/>
      <c r="G61" s="81">
        <f>ROUND(E61*F61,2)</f>
        <v>0</v>
      </c>
      <c r="H61" s="81">
        <f t="shared" si="2"/>
        <v>0</v>
      </c>
      <c r="I61" s="88"/>
      <c r="J61" s="61"/>
      <c r="S61" s="55"/>
    </row>
    <row r="62" spans="1:19" x14ac:dyDescent="0.2">
      <c r="A62" s="266"/>
      <c r="B62" s="269"/>
      <c r="C62" s="88" t="s">
        <v>122</v>
      </c>
      <c r="D62" s="86"/>
      <c r="E62" s="87"/>
      <c r="F62" s="80"/>
      <c r="G62" s="81">
        <f>ROUND(E62*F62,2)</f>
        <v>0</v>
      </c>
      <c r="H62" s="81">
        <f t="shared" si="2"/>
        <v>0</v>
      </c>
      <c r="I62" s="88"/>
      <c r="J62" s="61"/>
      <c r="S62" s="55"/>
    </row>
    <row r="63" spans="1:19" x14ac:dyDescent="0.2">
      <c r="A63" s="267"/>
      <c r="B63" s="270"/>
      <c r="C63" s="88" t="s">
        <v>122</v>
      </c>
      <c r="D63" s="86"/>
      <c r="E63" s="87"/>
      <c r="F63" s="80"/>
      <c r="G63" s="81">
        <f>ROUND(E63*F63,2)</f>
        <v>0</v>
      </c>
      <c r="H63" s="81">
        <f t="shared" si="2"/>
        <v>0</v>
      </c>
      <c r="I63" s="88"/>
      <c r="J63" s="61"/>
      <c r="S63" s="55"/>
    </row>
    <row r="64" spans="1:19" ht="57" x14ac:dyDescent="0.2">
      <c r="A64" s="62" t="s">
        <v>8</v>
      </c>
      <c r="B64" s="257" t="s">
        <v>127</v>
      </c>
      <c r="C64" s="258"/>
      <c r="D64" s="258"/>
      <c r="E64" s="258"/>
      <c r="F64" s="259"/>
      <c r="G64" s="63">
        <f>SUM(G65:G84)</f>
        <v>0</v>
      </c>
      <c r="H64" s="63">
        <f>SUM(H65:H84)</f>
        <v>0</v>
      </c>
      <c r="I64" s="89"/>
      <c r="J64" s="90"/>
      <c r="K64" s="91" t="s">
        <v>128</v>
      </c>
      <c r="L64" s="91" t="s">
        <v>129</v>
      </c>
      <c r="M64" s="91" t="s">
        <v>130</v>
      </c>
      <c r="N64" s="91" t="s">
        <v>131</v>
      </c>
      <c r="O64" s="91" t="s">
        <v>132</v>
      </c>
      <c r="P64" s="91" t="s">
        <v>133</v>
      </c>
      <c r="Q64" s="91" t="s">
        <v>134</v>
      </c>
      <c r="R64" s="91" t="s">
        <v>135</v>
      </c>
      <c r="S64" s="55"/>
    </row>
    <row r="65" spans="1:19" x14ac:dyDescent="0.2">
      <c r="A65" s="65" t="s">
        <v>136</v>
      </c>
      <c r="B65" s="245"/>
      <c r="C65" s="246"/>
      <c r="D65" s="93"/>
      <c r="E65" s="69"/>
      <c r="F65" s="70">
        <f>R65</f>
        <v>0</v>
      </c>
      <c r="G65" s="70">
        <f>ROUND(E65*F65,2)</f>
        <v>0</v>
      </c>
      <c r="H65" s="70">
        <f t="shared" ref="H65:H84" si="3">ROUND(G65*$D$3,2)</f>
        <v>0</v>
      </c>
      <c r="I65" s="92"/>
      <c r="J65" s="61"/>
      <c r="K65" s="94"/>
      <c r="L65" s="80"/>
      <c r="M65" s="80"/>
      <c r="N65" s="80"/>
      <c r="O65" s="81" t="str">
        <f>IFERROR((L65-N65)/M65,"0")</f>
        <v>0</v>
      </c>
      <c r="P65" s="80"/>
      <c r="Q65" s="95"/>
      <c r="R65" s="81">
        <f>O65*P65*Q65</f>
        <v>0</v>
      </c>
      <c r="S65" s="55"/>
    </row>
    <row r="66" spans="1:19" x14ac:dyDescent="0.2">
      <c r="A66" s="65" t="s">
        <v>137</v>
      </c>
      <c r="B66" s="245"/>
      <c r="C66" s="246"/>
      <c r="D66" s="93"/>
      <c r="E66" s="69"/>
      <c r="F66" s="70">
        <f t="shared" ref="F66:F84" si="4">R66</f>
        <v>0</v>
      </c>
      <c r="G66" s="70">
        <f t="shared" ref="G66:G84" si="5">ROUND(E66*F66,2)</f>
        <v>0</v>
      </c>
      <c r="H66" s="70">
        <f t="shared" si="3"/>
        <v>0</v>
      </c>
      <c r="I66" s="96"/>
      <c r="J66" s="61"/>
      <c r="K66" s="97"/>
      <c r="L66" s="80"/>
      <c r="M66" s="80"/>
      <c r="N66" s="80"/>
      <c r="O66" s="81" t="str">
        <f t="shared" ref="O66:O84" si="6">IFERROR((L66-N66)/M66,"0")</f>
        <v>0</v>
      </c>
      <c r="P66" s="80"/>
      <c r="Q66" s="95"/>
      <c r="R66" s="81">
        <f t="shared" ref="R66:R84" si="7">O66*P66*Q66</f>
        <v>0</v>
      </c>
      <c r="S66" s="55"/>
    </row>
    <row r="67" spans="1:19" x14ac:dyDescent="0.2">
      <c r="A67" s="65" t="s">
        <v>138</v>
      </c>
      <c r="B67" s="245"/>
      <c r="C67" s="246"/>
      <c r="D67" s="93"/>
      <c r="E67" s="69"/>
      <c r="F67" s="70">
        <f t="shared" si="4"/>
        <v>0</v>
      </c>
      <c r="G67" s="70">
        <f t="shared" si="5"/>
        <v>0</v>
      </c>
      <c r="H67" s="70">
        <f t="shared" si="3"/>
        <v>0</v>
      </c>
      <c r="I67" s="92"/>
      <c r="J67" s="61"/>
      <c r="K67" s="97"/>
      <c r="L67" s="80"/>
      <c r="M67" s="80"/>
      <c r="N67" s="80"/>
      <c r="O67" s="81" t="str">
        <f t="shared" si="6"/>
        <v>0</v>
      </c>
      <c r="P67" s="80"/>
      <c r="Q67" s="95"/>
      <c r="R67" s="81">
        <f t="shared" si="7"/>
        <v>0</v>
      </c>
      <c r="S67" s="55"/>
    </row>
    <row r="68" spans="1:19" x14ac:dyDescent="0.2">
      <c r="A68" s="65" t="s">
        <v>139</v>
      </c>
      <c r="B68" s="245"/>
      <c r="C68" s="246"/>
      <c r="D68" s="93"/>
      <c r="E68" s="69"/>
      <c r="F68" s="70">
        <f t="shared" si="4"/>
        <v>0</v>
      </c>
      <c r="G68" s="70">
        <f t="shared" si="5"/>
        <v>0</v>
      </c>
      <c r="H68" s="70">
        <f t="shared" si="3"/>
        <v>0</v>
      </c>
      <c r="I68" s="92"/>
      <c r="J68" s="61"/>
      <c r="K68" s="97"/>
      <c r="L68" s="80"/>
      <c r="M68" s="80"/>
      <c r="N68" s="80"/>
      <c r="O68" s="81" t="str">
        <f t="shared" si="6"/>
        <v>0</v>
      </c>
      <c r="P68" s="80"/>
      <c r="Q68" s="95"/>
      <c r="R68" s="81">
        <f t="shared" si="7"/>
        <v>0</v>
      </c>
      <c r="S68" s="55"/>
    </row>
    <row r="69" spans="1:19" x14ac:dyDescent="0.2">
      <c r="A69" s="65" t="s">
        <v>140</v>
      </c>
      <c r="B69" s="245"/>
      <c r="C69" s="246"/>
      <c r="D69" s="93"/>
      <c r="E69" s="69"/>
      <c r="F69" s="70">
        <f t="shared" si="4"/>
        <v>0</v>
      </c>
      <c r="G69" s="70">
        <f t="shared" si="5"/>
        <v>0</v>
      </c>
      <c r="H69" s="70">
        <f t="shared" si="3"/>
        <v>0</v>
      </c>
      <c r="I69" s="92"/>
      <c r="J69" s="61"/>
      <c r="K69" s="97"/>
      <c r="L69" s="80"/>
      <c r="M69" s="80"/>
      <c r="N69" s="80"/>
      <c r="O69" s="81" t="str">
        <f t="shared" si="6"/>
        <v>0</v>
      </c>
      <c r="P69" s="80"/>
      <c r="Q69" s="95"/>
      <c r="R69" s="81">
        <f t="shared" si="7"/>
        <v>0</v>
      </c>
      <c r="S69" s="55"/>
    </row>
    <row r="70" spans="1:19" x14ac:dyDescent="0.2">
      <c r="A70" s="65" t="s">
        <v>141</v>
      </c>
      <c r="B70" s="245"/>
      <c r="C70" s="246"/>
      <c r="D70" s="93"/>
      <c r="E70" s="69"/>
      <c r="F70" s="70">
        <f t="shared" si="4"/>
        <v>0</v>
      </c>
      <c r="G70" s="70">
        <f t="shared" si="5"/>
        <v>0</v>
      </c>
      <c r="H70" s="70">
        <f t="shared" si="3"/>
        <v>0</v>
      </c>
      <c r="I70" s="92"/>
      <c r="J70" s="61"/>
      <c r="K70" s="97"/>
      <c r="L70" s="80"/>
      <c r="M70" s="80"/>
      <c r="N70" s="80"/>
      <c r="O70" s="81" t="str">
        <f t="shared" si="6"/>
        <v>0</v>
      </c>
      <c r="P70" s="80"/>
      <c r="Q70" s="95"/>
      <c r="R70" s="81">
        <f t="shared" si="7"/>
        <v>0</v>
      </c>
      <c r="S70" s="55"/>
    </row>
    <row r="71" spans="1:19" x14ac:dyDescent="0.2">
      <c r="A71" s="65" t="s">
        <v>142</v>
      </c>
      <c r="B71" s="245"/>
      <c r="C71" s="246"/>
      <c r="D71" s="93"/>
      <c r="E71" s="69"/>
      <c r="F71" s="70">
        <f>R71</f>
        <v>0</v>
      </c>
      <c r="G71" s="70">
        <f t="shared" si="5"/>
        <v>0</v>
      </c>
      <c r="H71" s="70">
        <f t="shared" si="3"/>
        <v>0</v>
      </c>
      <c r="I71" s="92"/>
      <c r="J71" s="61"/>
      <c r="K71" s="97"/>
      <c r="L71" s="80"/>
      <c r="M71" s="80"/>
      <c r="N71" s="80"/>
      <c r="O71" s="81" t="str">
        <f t="shared" si="6"/>
        <v>0</v>
      </c>
      <c r="P71" s="80"/>
      <c r="Q71" s="95"/>
      <c r="R71" s="81">
        <f t="shared" si="7"/>
        <v>0</v>
      </c>
      <c r="S71" s="55"/>
    </row>
    <row r="72" spans="1:19" x14ac:dyDescent="0.2">
      <c r="A72" s="65" t="s">
        <v>143</v>
      </c>
      <c r="B72" s="245"/>
      <c r="C72" s="246"/>
      <c r="D72" s="93"/>
      <c r="E72" s="69"/>
      <c r="F72" s="70">
        <f t="shared" si="4"/>
        <v>0</v>
      </c>
      <c r="G72" s="70">
        <f t="shared" si="5"/>
        <v>0</v>
      </c>
      <c r="H72" s="70">
        <f t="shared" si="3"/>
        <v>0</v>
      </c>
      <c r="I72" s="92"/>
      <c r="J72" s="61"/>
      <c r="K72" s="97"/>
      <c r="L72" s="80"/>
      <c r="M72" s="80"/>
      <c r="N72" s="80"/>
      <c r="O72" s="81" t="str">
        <f t="shared" si="6"/>
        <v>0</v>
      </c>
      <c r="P72" s="80"/>
      <c r="Q72" s="95"/>
      <c r="R72" s="81">
        <f t="shared" si="7"/>
        <v>0</v>
      </c>
      <c r="S72" s="55"/>
    </row>
    <row r="73" spans="1:19" x14ac:dyDescent="0.2">
      <c r="A73" s="65" t="s">
        <v>144</v>
      </c>
      <c r="B73" s="245"/>
      <c r="C73" s="246"/>
      <c r="D73" s="93"/>
      <c r="E73" s="69"/>
      <c r="F73" s="70">
        <f t="shared" si="4"/>
        <v>0</v>
      </c>
      <c r="G73" s="70">
        <f t="shared" si="5"/>
        <v>0</v>
      </c>
      <c r="H73" s="70">
        <f t="shared" si="3"/>
        <v>0</v>
      </c>
      <c r="I73" s="92"/>
      <c r="J73" s="61"/>
      <c r="K73" s="97"/>
      <c r="L73" s="80"/>
      <c r="M73" s="80"/>
      <c r="N73" s="80"/>
      <c r="O73" s="81" t="str">
        <f t="shared" si="6"/>
        <v>0</v>
      </c>
      <c r="P73" s="80"/>
      <c r="Q73" s="95"/>
      <c r="R73" s="81">
        <f t="shared" si="7"/>
        <v>0</v>
      </c>
      <c r="S73" s="55"/>
    </row>
    <row r="74" spans="1:19" x14ac:dyDescent="0.2">
      <c r="A74" s="65" t="s">
        <v>145</v>
      </c>
      <c r="B74" s="245"/>
      <c r="C74" s="246"/>
      <c r="D74" s="93"/>
      <c r="E74" s="69"/>
      <c r="F74" s="70">
        <f t="shared" si="4"/>
        <v>0</v>
      </c>
      <c r="G74" s="70">
        <f t="shared" si="5"/>
        <v>0</v>
      </c>
      <c r="H74" s="70">
        <f t="shared" si="3"/>
        <v>0</v>
      </c>
      <c r="I74" s="92"/>
      <c r="J74" s="61"/>
      <c r="K74" s="97"/>
      <c r="L74" s="80"/>
      <c r="M74" s="80"/>
      <c r="N74" s="80"/>
      <c r="O74" s="81" t="str">
        <f t="shared" si="6"/>
        <v>0</v>
      </c>
      <c r="P74" s="80"/>
      <c r="Q74" s="95"/>
      <c r="R74" s="81">
        <f t="shared" si="7"/>
        <v>0</v>
      </c>
      <c r="S74" s="55"/>
    </row>
    <row r="75" spans="1:19" x14ac:dyDescent="0.2">
      <c r="A75" s="65" t="s">
        <v>146</v>
      </c>
      <c r="B75" s="245"/>
      <c r="C75" s="246"/>
      <c r="D75" s="93"/>
      <c r="E75" s="69"/>
      <c r="F75" s="70">
        <f t="shared" si="4"/>
        <v>0</v>
      </c>
      <c r="G75" s="70">
        <f t="shared" si="5"/>
        <v>0</v>
      </c>
      <c r="H75" s="70">
        <f t="shared" si="3"/>
        <v>0</v>
      </c>
      <c r="I75" s="92"/>
      <c r="J75" s="61"/>
      <c r="K75" s="97"/>
      <c r="L75" s="80"/>
      <c r="M75" s="80"/>
      <c r="N75" s="80"/>
      <c r="O75" s="81" t="str">
        <f t="shared" si="6"/>
        <v>0</v>
      </c>
      <c r="P75" s="80"/>
      <c r="Q75" s="95"/>
      <c r="R75" s="81">
        <f t="shared" si="7"/>
        <v>0</v>
      </c>
      <c r="S75" s="55"/>
    </row>
    <row r="76" spans="1:19" x14ac:dyDescent="0.2">
      <c r="A76" s="65" t="s">
        <v>147</v>
      </c>
      <c r="B76" s="245"/>
      <c r="C76" s="246"/>
      <c r="D76" s="93"/>
      <c r="E76" s="69"/>
      <c r="F76" s="70">
        <f t="shared" si="4"/>
        <v>0</v>
      </c>
      <c r="G76" s="70">
        <f t="shared" si="5"/>
        <v>0</v>
      </c>
      <c r="H76" s="70">
        <f t="shared" si="3"/>
        <v>0</v>
      </c>
      <c r="I76" s="92"/>
      <c r="J76" s="61"/>
      <c r="K76" s="97"/>
      <c r="L76" s="80"/>
      <c r="M76" s="80"/>
      <c r="N76" s="80"/>
      <c r="O76" s="81" t="str">
        <f t="shared" si="6"/>
        <v>0</v>
      </c>
      <c r="P76" s="80"/>
      <c r="Q76" s="95"/>
      <c r="R76" s="81">
        <f t="shared" si="7"/>
        <v>0</v>
      </c>
      <c r="S76" s="55"/>
    </row>
    <row r="77" spans="1:19" x14ac:dyDescent="0.2">
      <c r="A77" s="65" t="s">
        <v>148</v>
      </c>
      <c r="B77" s="245"/>
      <c r="C77" s="246"/>
      <c r="D77" s="93"/>
      <c r="E77" s="69"/>
      <c r="F77" s="70">
        <f t="shared" si="4"/>
        <v>0</v>
      </c>
      <c r="G77" s="70">
        <f t="shared" si="5"/>
        <v>0</v>
      </c>
      <c r="H77" s="70">
        <f t="shared" si="3"/>
        <v>0</v>
      </c>
      <c r="I77" s="92"/>
      <c r="J77" s="61"/>
      <c r="K77" s="97"/>
      <c r="L77" s="80"/>
      <c r="M77" s="80"/>
      <c r="N77" s="80"/>
      <c r="O77" s="81" t="str">
        <f t="shared" si="6"/>
        <v>0</v>
      </c>
      <c r="P77" s="80"/>
      <c r="Q77" s="95"/>
      <c r="R77" s="81">
        <f t="shared" si="7"/>
        <v>0</v>
      </c>
      <c r="S77" s="55"/>
    </row>
    <row r="78" spans="1:19" x14ac:dyDescent="0.2">
      <c r="A78" s="65" t="s">
        <v>149</v>
      </c>
      <c r="B78" s="245"/>
      <c r="C78" s="246"/>
      <c r="D78" s="93"/>
      <c r="E78" s="69"/>
      <c r="F78" s="70">
        <f t="shared" si="4"/>
        <v>0</v>
      </c>
      <c r="G78" s="70">
        <f t="shared" si="5"/>
        <v>0</v>
      </c>
      <c r="H78" s="70">
        <f t="shared" si="3"/>
        <v>0</v>
      </c>
      <c r="I78" s="92"/>
      <c r="J78" s="61"/>
      <c r="K78" s="97"/>
      <c r="L78" s="80"/>
      <c r="M78" s="80"/>
      <c r="N78" s="80"/>
      <c r="O78" s="81" t="str">
        <f t="shared" si="6"/>
        <v>0</v>
      </c>
      <c r="P78" s="80"/>
      <c r="Q78" s="95"/>
      <c r="R78" s="81">
        <f t="shared" si="7"/>
        <v>0</v>
      </c>
      <c r="S78" s="55"/>
    </row>
    <row r="79" spans="1:19" x14ac:dyDescent="0.2">
      <c r="A79" s="65" t="s">
        <v>150</v>
      </c>
      <c r="B79" s="245"/>
      <c r="C79" s="246"/>
      <c r="D79" s="93"/>
      <c r="E79" s="69"/>
      <c r="F79" s="70">
        <f t="shared" si="4"/>
        <v>0</v>
      </c>
      <c r="G79" s="70">
        <f t="shared" si="5"/>
        <v>0</v>
      </c>
      <c r="H79" s="70">
        <f t="shared" si="3"/>
        <v>0</v>
      </c>
      <c r="I79" s="92"/>
      <c r="J79" s="61"/>
      <c r="K79" s="97"/>
      <c r="L79" s="80"/>
      <c r="M79" s="80"/>
      <c r="N79" s="80"/>
      <c r="O79" s="81" t="str">
        <f t="shared" si="6"/>
        <v>0</v>
      </c>
      <c r="P79" s="80"/>
      <c r="Q79" s="95"/>
      <c r="R79" s="81">
        <f t="shared" si="7"/>
        <v>0</v>
      </c>
      <c r="S79" s="55"/>
    </row>
    <row r="80" spans="1:19" x14ac:dyDescent="0.2">
      <c r="A80" s="65" t="s">
        <v>151</v>
      </c>
      <c r="B80" s="245"/>
      <c r="C80" s="246"/>
      <c r="D80" s="93"/>
      <c r="E80" s="69"/>
      <c r="F80" s="70">
        <f t="shared" si="4"/>
        <v>0</v>
      </c>
      <c r="G80" s="70">
        <f t="shared" si="5"/>
        <v>0</v>
      </c>
      <c r="H80" s="70">
        <f t="shared" si="3"/>
        <v>0</v>
      </c>
      <c r="I80" s="92"/>
      <c r="J80" s="61"/>
      <c r="K80" s="97"/>
      <c r="L80" s="80"/>
      <c r="M80" s="80"/>
      <c r="N80" s="80"/>
      <c r="O80" s="81" t="str">
        <f t="shared" si="6"/>
        <v>0</v>
      </c>
      <c r="P80" s="80"/>
      <c r="Q80" s="95"/>
      <c r="R80" s="81">
        <f t="shared" si="7"/>
        <v>0</v>
      </c>
      <c r="S80" s="55"/>
    </row>
    <row r="81" spans="1:19" x14ac:dyDescent="0.2">
      <c r="A81" s="65" t="s">
        <v>152</v>
      </c>
      <c r="B81" s="245"/>
      <c r="C81" s="246"/>
      <c r="D81" s="93"/>
      <c r="E81" s="69"/>
      <c r="F81" s="70">
        <f t="shared" si="4"/>
        <v>0</v>
      </c>
      <c r="G81" s="70">
        <f t="shared" si="5"/>
        <v>0</v>
      </c>
      <c r="H81" s="70">
        <f t="shared" si="3"/>
        <v>0</v>
      </c>
      <c r="I81" s="92"/>
      <c r="J81" s="61"/>
      <c r="K81" s="97"/>
      <c r="L81" s="80"/>
      <c r="M81" s="80"/>
      <c r="N81" s="80"/>
      <c r="O81" s="81" t="str">
        <f t="shared" si="6"/>
        <v>0</v>
      </c>
      <c r="P81" s="80"/>
      <c r="Q81" s="95"/>
      <c r="R81" s="81">
        <f t="shared" si="7"/>
        <v>0</v>
      </c>
      <c r="S81" s="55"/>
    </row>
    <row r="82" spans="1:19" x14ac:dyDescent="0.2">
      <c r="A82" s="65" t="s">
        <v>153</v>
      </c>
      <c r="B82" s="245"/>
      <c r="C82" s="246"/>
      <c r="D82" s="93"/>
      <c r="E82" s="69"/>
      <c r="F82" s="70">
        <f t="shared" si="4"/>
        <v>0</v>
      </c>
      <c r="G82" s="70">
        <f t="shared" si="5"/>
        <v>0</v>
      </c>
      <c r="H82" s="70">
        <f t="shared" si="3"/>
        <v>0</v>
      </c>
      <c r="I82" s="92"/>
      <c r="J82" s="61"/>
      <c r="K82" s="97"/>
      <c r="L82" s="80"/>
      <c r="M82" s="80"/>
      <c r="N82" s="80"/>
      <c r="O82" s="81" t="str">
        <f t="shared" si="6"/>
        <v>0</v>
      </c>
      <c r="P82" s="80"/>
      <c r="Q82" s="95"/>
      <c r="R82" s="81">
        <f t="shared" si="7"/>
        <v>0</v>
      </c>
      <c r="S82" s="55"/>
    </row>
    <row r="83" spans="1:19" x14ac:dyDescent="0.2">
      <c r="A83" s="65" t="s">
        <v>154</v>
      </c>
      <c r="B83" s="245"/>
      <c r="C83" s="246"/>
      <c r="D83" s="93"/>
      <c r="E83" s="69"/>
      <c r="F83" s="70">
        <f t="shared" si="4"/>
        <v>0</v>
      </c>
      <c r="G83" s="70">
        <f t="shared" si="5"/>
        <v>0</v>
      </c>
      <c r="H83" s="70">
        <f t="shared" si="3"/>
        <v>0</v>
      </c>
      <c r="I83" s="92"/>
      <c r="J83" s="61"/>
      <c r="K83" s="97"/>
      <c r="L83" s="80"/>
      <c r="M83" s="80"/>
      <c r="N83" s="80"/>
      <c r="O83" s="81" t="str">
        <f t="shared" si="6"/>
        <v>0</v>
      </c>
      <c r="P83" s="80"/>
      <c r="Q83" s="95"/>
      <c r="R83" s="81">
        <f t="shared" si="7"/>
        <v>0</v>
      </c>
      <c r="S83" s="55"/>
    </row>
    <row r="84" spans="1:19" x14ac:dyDescent="0.2">
      <c r="A84" s="65" t="s">
        <v>155</v>
      </c>
      <c r="B84" s="245"/>
      <c r="C84" s="246"/>
      <c r="D84" s="93"/>
      <c r="E84" s="69"/>
      <c r="F84" s="70">
        <f t="shared" si="4"/>
        <v>0</v>
      </c>
      <c r="G84" s="70">
        <f t="shared" si="5"/>
        <v>0</v>
      </c>
      <c r="H84" s="70">
        <f t="shared" si="3"/>
        <v>0</v>
      </c>
      <c r="I84" s="92"/>
      <c r="J84" s="61"/>
      <c r="K84" s="97"/>
      <c r="L84" s="80"/>
      <c r="M84" s="80"/>
      <c r="N84" s="80"/>
      <c r="O84" s="81" t="str">
        <f t="shared" si="6"/>
        <v>0</v>
      </c>
      <c r="P84" s="80"/>
      <c r="Q84" s="95"/>
      <c r="R84" s="81">
        <f t="shared" si="7"/>
        <v>0</v>
      </c>
      <c r="S84" s="55"/>
    </row>
    <row r="85" spans="1:19" ht="24.6" customHeight="1" x14ac:dyDescent="0.2">
      <c r="A85" s="62" t="s">
        <v>9</v>
      </c>
      <c r="B85" s="257" t="s">
        <v>156</v>
      </c>
      <c r="C85" s="258"/>
      <c r="D85" s="258"/>
      <c r="E85" s="258"/>
      <c r="F85" s="259"/>
      <c r="G85" s="63">
        <f>SUM(G86:G95)</f>
        <v>0</v>
      </c>
      <c r="H85" s="63">
        <f>SUM(H86:H95)</f>
        <v>0</v>
      </c>
      <c r="I85" s="160"/>
      <c r="J85" s="61"/>
      <c r="S85" s="55"/>
    </row>
    <row r="86" spans="1:19" x14ac:dyDescent="0.2">
      <c r="A86" s="65" t="s">
        <v>157</v>
      </c>
      <c r="B86" s="245"/>
      <c r="C86" s="246"/>
      <c r="D86" s="93"/>
      <c r="E86" s="69"/>
      <c r="F86" s="98"/>
      <c r="G86" s="70">
        <f t="shared" ref="G86:G95" si="8">ROUND(E86*F86,2)</f>
        <v>0</v>
      </c>
      <c r="H86" s="70">
        <f t="shared" ref="H86:H95" si="9">ROUND(G86*$D$3,2)</f>
        <v>0</v>
      </c>
      <c r="I86" s="264" t="s">
        <v>158</v>
      </c>
      <c r="J86" s="61"/>
      <c r="S86" s="55"/>
    </row>
    <row r="87" spans="1:19" x14ac:dyDescent="0.2">
      <c r="A87" s="65" t="s">
        <v>159</v>
      </c>
      <c r="B87" s="245"/>
      <c r="C87" s="246"/>
      <c r="D87" s="93"/>
      <c r="E87" s="69"/>
      <c r="F87" s="98"/>
      <c r="G87" s="70">
        <f t="shared" si="8"/>
        <v>0</v>
      </c>
      <c r="H87" s="70">
        <f t="shared" si="9"/>
        <v>0</v>
      </c>
      <c r="I87" s="264"/>
      <c r="J87" s="61"/>
      <c r="S87" s="55"/>
    </row>
    <row r="88" spans="1:19" x14ac:dyDescent="0.2">
      <c r="A88" s="65" t="s">
        <v>160</v>
      </c>
      <c r="B88" s="245"/>
      <c r="C88" s="246"/>
      <c r="D88" s="93"/>
      <c r="E88" s="69"/>
      <c r="F88" s="98"/>
      <c r="G88" s="70">
        <f t="shared" si="8"/>
        <v>0</v>
      </c>
      <c r="H88" s="70">
        <f t="shared" si="9"/>
        <v>0</v>
      </c>
      <c r="I88" s="264"/>
      <c r="J88" s="61"/>
      <c r="S88" s="55"/>
    </row>
    <row r="89" spans="1:19" x14ac:dyDescent="0.2">
      <c r="A89" s="65" t="s">
        <v>161</v>
      </c>
      <c r="B89" s="245"/>
      <c r="C89" s="246"/>
      <c r="D89" s="93"/>
      <c r="E89" s="69"/>
      <c r="F89" s="98"/>
      <c r="G89" s="70">
        <f t="shared" si="8"/>
        <v>0</v>
      </c>
      <c r="H89" s="70">
        <f t="shared" si="9"/>
        <v>0</v>
      </c>
      <c r="I89" s="264"/>
      <c r="J89" s="61"/>
      <c r="S89" s="55"/>
    </row>
    <row r="90" spans="1:19" x14ac:dyDescent="0.2">
      <c r="A90" s="65" t="s">
        <v>162</v>
      </c>
      <c r="B90" s="245"/>
      <c r="C90" s="246"/>
      <c r="D90" s="93"/>
      <c r="E90" s="69"/>
      <c r="F90" s="98"/>
      <c r="G90" s="70">
        <f t="shared" si="8"/>
        <v>0</v>
      </c>
      <c r="H90" s="70">
        <f t="shared" si="9"/>
        <v>0</v>
      </c>
      <c r="I90" s="161"/>
      <c r="J90" s="61"/>
      <c r="S90" s="55"/>
    </row>
    <row r="91" spans="1:19" x14ac:dyDescent="0.2">
      <c r="A91" s="65" t="s">
        <v>163</v>
      </c>
      <c r="B91" s="245"/>
      <c r="C91" s="246"/>
      <c r="D91" s="93"/>
      <c r="E91" s="69"/>
      <c r="F91" s="98"/>
      <c r="G91" s="70">
        <f t="shared" si="8"/>
        <v>0</v>
      </c>
      <c r="H91" s="70">
        <f t="shared" si="9"/>
        <v>0</v>
      </c>
      <c r="I91" s="161"/>
      <c r="J91" s="61"/>
      <c r="S91" s="55"/>
    </row>
    <row r="92" spans="1:19" x14ac:dyDescent="0.2">
      <c r="A92" s="65" t="s">
        <v>164</v>
      </c>
      <c r="B92" s="245"/>
      <c r="C92" s="246"/>
      <c r="D92" s="93"/>
      <c r="E92" s="69"/>
      <c r="F92" s="98"/>
      <c r="G92" s="70">
        <f t="shared" si="8"/>
        <v>0</v>
      </c>
      <c r="H92" s="70">
        <f t="shared" si="9"/>
        <v>0</v>
      </c>
      <c r="I92" s="161"/>
      <c r="J92" s="61"/>
      <c r="S92" s="55"/>
    </row>
    <row r="93" spans="1:19" x14ac:dyDescent="0.2">
      <c r="A93" s="65" t="s">
        <v>165</v>
      </c>
      <c r="B93" s="245"/>
      <c r="C93" s="246"/>
      <c r="D93" s="93"/>
      <c r="E93" s="69"/>
      <c r="F93" s="98"/>
      <c r="G93" s="70">
        <f t="shared" si="8"/>
        <v>0</v>
      </c>
      <c r="H93" s="70">
        <f t="shared" si="9"/>
        <v>0</v>
      </c>
      <c r="I93" s="161"/>
      <c r="J93" s="61"/>
      <c r="S93" s="55"/>
    </row>
    <row r="94" spans="1:19" x14ac:dyDescent="0.2">
      <c r="A94" s="65" t="s">
        <v>166</v>
      </c>
      <c r="B94" s="245"/>
      <c r="C94" s="246"/>
      <c r="D94" s="93"/>
      <c r="E94" s="69"/>
      <c r="F94" s="98"/>
      <c r="G94" s="70">
        <f t="shared" si="8"/>
        <v>0</v>
      </c>
      <c r="H94" s="70">
        <f t="shared" si="9"/>
        <v>0</v>
      </c>
      <c r="I94" s="161"/>
      <c r="J94" s="61"/>
      <c r="S94" s="55"/>
    </row>
    <row r="95" spans="1:19" x14ac:dyDescent="0.2">
      <c r="A95" s="65" t="s">
        <v>167</v>
      </c>
      <c r="B95" s="245"/>
      <c r="C95" s="246"/>
      <c r="D95" s="93"/>
      <c r="E95" s="69"/>
      <c r="F95" s="98"/>
      <c r="G95" s="70">
        <f t="shared" si="8"/>
        <v>0</v>
      </c>
      <c r="H95" s="70">
        <f t="shared" si="9"/>
        <v>0</v>
      </c>
      <c r="I95" s="161"/>
      <c r="J95" s="61"/>
      <c r="S95" s="55"/>
    </row>
    <row r="96" spans="1:19" ht="25.2" customHeight="1" x14ac:dyDescent="0.2">
      <c r="A96" s="62" t="s">
        <v>10</v>
      </c>
      <c r="B96" s="260" t="s">
        <v>168</v>
      </c>
      <c r="C96" s="261"/>
      <c r="D96" s="261"/>
      <c r="E96" s="261"/>
      <c r="F96" s="262"/>
      <c r="G96" s="63">
        <f>SUM(G97:G106)</f>
        <v>0</v>
      </c>
      <c r="H96" s="63">
        <f>SUM(H97:H106)</f>
        <v>0</v>
      </c>
      <c r="I96" s="161"/>
      <c r="J96" s="61"/>
      <c r="S96" s="55"/>
    </row>
    <row r="97" spans="1:19" x14ac:dyDescent="0.2">
      <c r="A97" s="65" t="s">
        <v>169</v>
      </c>
      <c r="B97" s="245"/>
      <c r="C97" s="246"/>
      <c r="D97" s="93"/>
      <c r="E97" s="69"/>
      <c r="F97" s="98"/>
      <c r="G97" s="70">
        <f t="shared" ref="G97:G106" si="10">ROUND(E97*F97,2)</f>
        <v>0</v>
      </c>
      <c r="H97" s="70">
        <f t="shared" ref="H97:H106" si="11">ROUND(G97*$D$3,2)</f>
        <v>0</v>
      </c>
      <c r="I97" s="161"/>
      <c r="J97" s="61"/>
      <c r="S97" s="55"/>
    </row>
    <row r="98" spans="1:19" x14ac:dyDescent="0.2">
      <c r="A98" s="65" t="s">
        <v>170</v>
      </c>
      <c r="B98" s="245"/>
      <c r="C98" s="246"/>
      <c r="D98" s="93"/>
      <c r="E98" s="69"/>
      <c r="F98" s="98"/>
      <c r="G98" s="70">
        <f t="shared" si="10"/>
        <v>0</v>
      </c>
      <c r="H98" s="70">
        <f t="shared" si="11"/>
        <v>0</v>
      </c>
      <c r="I98" s="161"/>
      <c r="J98" s="61"/>
      <c r="S98" s="55"/>
    </row>
    <row r="99" spans="1:19" x14ac:dyDescent="0.2">
      <c r="A99" s="65" t="s">
        <v>171</v>
      </c>
      <c r="B99" s="245"/>
      <c r="C99" s="246"/>
      <c r="D99" s="93"/>
      <c r="E99" s="69"/>
      <c r="F99" s="98"/>
      <c r="G99" s="70">
        <f t="shared" si="10"/>
        <v>0</v>
      </c>
      <c r="H99" s="70">
        <f t="shared" si="11"/>
        <v>0</v>
      </c>
      <c r="I99" s="161"/>
      <c r="J99" s="61"/>
      <c r="S99" s="55"/>
    </row>
    <row r="100" spans="1:19" x14ac:dyDescent="0.2">
      <c r="A100" s="65" t="s">
        <v>172</v>
      </c>
      <c r="B100" s="245"/>
      <c r="C100" s="246"/>
      <c r="D100" s="93"/>
      <c r="E100" s="69"/>
      <c r="F100" s="98"/>
      <c r="G100" s="70">
        <f t="shared" si="10"/>
        <v>0</v>
      </c>
      <c r="H100" s="70">
        <f t="shared" si="11"/>
        <v>0</v>
      </c>
      <c r="I100" s="161"/>
      <c r="J100" s="61"/>
      <c r="S100" s="55"/>
    </row>
    <row r="101" spans="1:19" x14ac:dyDescent="0.2">
      <c r="A101" s="65" t="s">
        <v>173</v>
      </c>
      <c r="B101" s="245"/>
      <c r="C101" s="246"/>
      <c r="D101" s="93"/>
      <c r="E101" s="69"/>
      <c r="F101" s="98"/>
      <c r="G101" s="70">
        <f t="shared" si="10"/>
        <v>0</v>
      </c>
      <c r="H101" s="70">
        <f t="shared" si="11"/>
        <v>0</v>
      </c>
      <c r="I101" s="161"/>
      <c r="J101" s="61"/>
      <c r="S101" s="55"/>
    </row>
    <row r="102" spans="1:19" x14ac:dyDescent="0.2">
      <c r="A102" s="65" t="s">
        <v>174</v>
      </c>
      <c r="B102" s="245"/>
      <c r="C102" s="246"/>
      <c r="D102" s="93"/>
      <c r="E102" s="69"/>
      <c r="F102" s="98"/>
      <c r="G102" s="70">
        <f t="shared" si="10"/>
        <v>0</v>
      </c>
      <c r="H102" s="70">
        <f t="shared" si="11"/>
        <v>0</v>
      </c>
      <c r="I102" s="161"/>
      <c r="J102" s="61"/>
      <c r="S102" s="55"/>
    </row>
    <row r="103" spans="1:19" x14ac:dyDescent="0.2">
      <c r="A103" s="65" t="s">
        <v>175</v>
      </c>
      <c r="B103" s="245"/>
      <c r="C103" s="246"/>
      <c r="D103" s="93"/>
      <c r="E103" s="69"/>
      <c r="F103" s="98"/>
      <c r="G103" s="70">
        <f t="shared" si="10"/>
        <v>0</v>
      </c>
      <c r="H103" s="70">
        <f t="shared" si="11"/>
        <v>0</v>
      </c>
      <c r="I103" s="161"/>
      <c r="J103" s="61"/>
      <c r="S103" s="55"/>
    </row>
    <row r="104" spans="1:19" x14ac:dyDescent="0.2">
      <c r="A104" s="65" t="s">
        <v>176</v>
      </c>
      <c r="B104" s="245"/>
      <c r="C104" s="246"/>
      <c r="D104" s="93"/>
      <c r="E104" s="69"/>
      <c r="F104" s="98"/>
      <c r="G104" s="70">
        <f t="shared" si="10"/>
        <v>0</v>
      </c>
      <c r="H104" s="70">
        <f t="shared" si="11"/>
        <v>0</v>
      </c>
      <c r="I104" s="161"/>
      <c r="J104" s="61"/>
      <c r="S104" s="55"/>
    </row>
    <row r="105" spans="1:19" x14ac:dyDescent="0.2">
      <c r="A105" s="65" t="s">
        <v>177</v>
      </c>
      <c r="B105" s="245"/>
      <c r="C105" s="246"/>
      <c r="D105" s="93"/>
      <c r="E105" s="69"/>
      <c r="F105" s="98"/>
      <c r="G105" s="70">
        <f t="shared" si="10"/>
        <v>0</v>
      </c>
      <c r="H105" s="70">
        <f t="shared" si="11"/>
        <v>0</v>
      </c>
      <c r="I105" s="161"/>
      <c r="J105" s="61"/>
      <c r="S105" s="55"/>
    </row>
    <row r="106" spans="1:19" x14ac:dyDescent="0.2">
      <c r="A106" s="65" t="s">
        <v>178</v>
      </c>
      <c r="B106" s="245"/>
      <c r="C106" s="246"/>
      <c r="D106" s="93"/>
      <c r="E106" s="69"/>
      <c r="F106" s="98"/>
      <c r="G106" s="70">
        <f t="shared" si="10"/>
        <v>0</v>
      </c>
      <c r="H106" s="70">
        <f t="shared" si="11"/>
        <v>0</v>
      </c>
      <c r="I106" s="161"/>
      <c r="J106" s="61"/>
      <c r="S106" s="55"/>
    </row>
    <row r="107" spans="1:19" ht="25.5" customHeight="1" x14ac:dyDescent="0.2">
      <c r="A107" s="62" t="s">
        <v>11</v>
      </c>
      <c r="B107" s="257" t="s">
        <v>179</v>
      </c>
      <c r="C107" s="258"/>
      <c r="D107" s="258"/>
      <c r="E107" s="258"/>
      <c r="F107" s="259"/>
      <c r="G107" s="63">
        <f>SUM(G108:G132)</f>
        <v>0</v>
      </c>
      <c r="H107" s="63">
        <f>SUM(H108:H132)</f>
        <v>0</v>
      </c>
      <c r="I107" s="162"/>
      <c r="J107" s="61"/>
      <c r="S107" s="55"/>
    </row>
    <row r="108" spans="1:19" x14ac:dyDescent="0.2">
      <c r="A108" s="65" t="s">
        <v>180</v>
      </c>
      <c r="B108" s="245"/>
      <c r="C108" s="246"/>
      <c r="D108" s="93"/>
      <c r="E108" s="69"/>
      <c r="F108" s="98"/>
      <c r="G108" s="70">
        <f t="shared" ref="G108:G132" si="12">ROUND(E108*F108,2)</f>
        <v>0</v>
      </c>
      <c r="H108" s="70">
        <f t="shared" ref="H108:H132" si="13">ROUND(G108*$D$3,2)</f>
        <v>0</v>
      </c>
      <c r="I108" s="92"/>
      <c r="J108" s="61"/>
      <c r="S108" s="55"/>
    </row>
    <row r="109" spans="1:19" x14ac:dyDescent="0.2">
      <c r="A109" s="65" t="s">
        <v>181</v>
      </c>
      <c r="B109" s="245"/>
      <c r="C109" s="246"/>
      <c r="D109" s="93"/>
      <c r="E109" s="69"/>
      <c r="F109" s="98"/>
      <c r="G109" s="70">
        <f t="shared" si="12"/>
        <v>0</v>
      </c>
      <c r="H109" s="70">
        <f t="shared" si="13"/>
        <v>0</v>
      </c>
      <c r="I109" s="92"/>
      <c r="J109" s="61"/>
      <c r="S109" s="55"/>
    </row>
    <row r="110" spans="1:19" x14ac:dyDescent="0.2">
      <c r="A110" s="65" t="s">
        <v>182</v>
      </c>
      <c r="B110" s="245"/>
      <c r="C110" s="246"/>
      <c r="D110" s="93"/>
      <c r="E110" s="69"/>
      <c r="F110" s="98"/>
      <c r="G110" s="70">
        <f t="shared" si="12"/>
        <v>0</v>
      </c>
      <c r="H110" s="70">
        <f t="shared" si="13"/>
        <v>0</v>
      </c>
      <c r="I110" s="92"/>
      <c r="J110" s="61"/>
      <c r="S110" s="55"/>
    </row>
    <row r="111" spans="1:19" x14ac:dyDescent="0.2">
      <c r="A111" s="65" t="s">
        <v>183</v>
      </c>
      <c r="B111" s="245"/>
      <c r="C111" s="246"/>
      <c r="D111" s="93"/>
      <c r="E111" s="69"/>
      <c r="F111" s="98"/>
      <c r="G111" s="70">
        <f t="shared" si="12"/>
        <v>0</v>
      </c>
      <c r="H111" s="70">
        <f t="shared" si="13"/>
        <v>0</v>
      </c>
      <c r="I111" s="92"/>
      <c r="J111" s="61"/>
      <c r="S111" s="55"/>
    </row>
    <row r="112" spans="1:19" x14ac:dyDescent="0.2">
      <c r="A112" s="65" t="s">
        <v>184</v>
      </c>
      <c r="B112" s="245"/>
      <c r="C112" s="246"/>
      <c r="D112" s="93"/>
      <c r="E112" s="69"/>
      <c r="F112" s="98"/>
      <c r="G112" s="70">
        <f t="shared" si="12"/>
        <v>0</v>
      </c>
      <c r="H112" s="70">
        <f t="shared" si="13"/>
        <v>0</v>
      </c>
      <c r="I112" s="92"/>
      <c r="J112" s="61"/>
      <c r="S112" s="55"/>
    </row>
    <row r="113" spans="1:19" x14ac:dyDescent="0.2">
      <c r="A113" s="65" t="s">
        <v>185</v>
      </c>
      <c r="B113" s="245"/>
      <c r="C113" s="246"/>
      <c r="D113" s="93"/>
      <c r="E113" s="69"/>
      <c r="F113" s="98"/>
      <c r="G113" s="70">
        <f t="shared" si="12"/>
        <v>0</v>
      </c>
      <c r="H113" s="70">
        <f t="shared" si="13"/>
        <v>0</v>
      </c>
      <c r="I113" s="92"/>
      <c r="J113" s="61"/>
      <c r="S113" s="55"/>
    </row>
    <row r="114" spans="1:19" x14ac:dyDescent="0.2">
      <c r="A114" s="65" t="s">
        <v>186</v>
      </c>
      <c r="B114" s="245"/>
      <c r="C114" s="246"/>
      <c r="D114" s="93"/>
      <c r="E114" s="69"/>
      <c r="F114" s="98"/>
      <c r="G114" s="70">
        <f t="shared" si="12"/>
        <v>0</v>
      </c>
      <c r="H114" s="70">
        <f t="shared" si="13"/>
        <v>0</v>
      </c>
      <c r="I114" s="92"/>
      <c r="J114" s="61"/>
      <c r="S114" s="55"/>
    </row>
    <row r="115" spans="1:19" x14ac:dyDescent="0.2">
      <c r="A115" s="65" t="s">
        <v>187</v>
      </c>
      <c r="B115" s="245"/>
      <c r="C115" s="246"/>
      <c r="D115" s="93"/>
      <c r="E115" s="69"/>
      <c r="F115" s="98"/>
      <c r="G115" s="70">
        <f t="shared" si="12"/>
        <v>0</v>
      </c>
      <c r="H115" s="70">
        <f t="shared" si="13"/>
        <v>0</v>
      </c>
      <c r="I115" s="92"/>
      <c r="J115" s="61"/>
      <c r="S115" s="55"/>
    </row>
    <row r="116" spans="1:19" x14ac:dyDescent="0.2">
      <c r="A116" s="65" t="s">
        <v>188</v>
      </c>
      <c r="B116" s="245"/>
      <c r="C116" s="246"/>
      <c r="D116" s="93"/>
      <c r="E116" s="69"/>
      <c r="F116" s="98"/>
      <c r="G116" s="70">
        <f t="shared" si="12"/>
        <v>0</v>
      </c>
      <c r="H116" s="70">
        <f t="shared" si="13"/>
        <v>0</v>
      </c>
      <c r="I116" s="92"/>
      <c r="J116" s="61"/>
      <c r="S116" s="55"/>
    </row>
    <row r="117" spans="1:19" x14ac:dyDescent="0.2">
      <c r="A117" s="65" t="s">
        <v>189</v>
      </c>
      <c r="B117" s="245"/>
      <c r="C117" s="246"/>
      <c r="D117" s="93"/>
      <c r="E117" s="69"/>
      <c r="F117" s="98"/>
      <c r="G117" s="70">
        <f t="shared" si="12"/>
        <v>0</v>
      </c>
      <c r="H117" s="70">
        <f t="shared" si="13"/>
        <v>0</v>
      </c>
      <c r="I117" s="92"/>
      <c r="J117" s="61"/>
      <c r="S117" s="55"/>
    </row>
    <row r="118" spans="1:19" x14ac:dyDescent="0.2">
      <c r="A118" s="65" t="s">
        <v>190</v>
      </c>
      <c r="B118" s="245"/>
      <c r="C118" s="246"/>
      <c r="D118" s="93"/>
      <c r="E118" s="69"/>
      <c r="F118" s="98"/>
      <c r="G118" s="70">
        <f t="shared" si="12"/>
        <v>0</v>
      </c>
      <c r="H118" s="70">
        <f t="shared" si="13"/>
        <v>0</v>
      </c>
      <c r="I118" s="92"/>
      <c r="J118" s="61"/>
      <c r="S118" s="55"/>
    </row>
    <row r="119" spans="1:19" x14ac:dyDescent="0.2">
      <c r="A119" s="65" t="s">
        <v>191</v>
      </c>
      <c r="B119" s="245"/>
      <c r="C119" s="246"/>
      <c r="D119" s="93"/>
      <c r="E119" s="69"/>
      <c r="F119" s="98"/>
      <c r="G119" s="70">
        <f t="shared" si="12"/>
        <v>0</v>
      </c>
      <c r="H119" s="70">
        <f t="shared" si="13"/>
        <v>0</v>
      </c>
      <c r="I119" s="92"/>
      <c r="J119" s="61"/>
      <c r="S119" s="55"/>
    </row>
    <row r="120" spans="1:19" x14ac:dyDescent="0.2">
      <c r="A120" s="65" t="s">
        <v>192</v>
      </c>
      <c r="B120" s="245"/>
      <c r="C120" s="246"/>
      <c r="D120" s="93"/>
      <c r="E120" s="69"/>
      <c r="F120" s="98"/>
      <c r="G120" s="70">
        <f t="shared" si="12"/>
        <v>0</v>
      </c>
      <c r="H120" s="70">
        <f t="shared" si="13"/>
        <v>0</v>
      </c>
      <c r="I120" s="92"/>
      <c r="J120" s="61"/>
      <c r="S120" s="55"/>
    </row>
    <row r="121" spans="1:19" x14ac:dyDescent="0.2">
      <c r="A121" s="65" t="s">
        <v>193</v>
      </c>
      <c r="B121" s="245"/>
      <c r="C121" s="246"/>
      <c r="D121" s="93"/>
      <c r="E121" s="69"/>
      <c r="F121" s="98"/>
      <c r="G121" s="70">
        <f t="shared" si="12"/>
        <v>0</v>
      </c>
      <c r="H121" s="70">
        <f t="shared" si="13"/>
        <v>0</v>
      </c>
      <c r="I121" s="92"/>
      <c r="J121" s="61"/>
      <c r="S121" s="55"/>
    </row>
    <row r="122" spans="1:19" x14ac:dyDescent="0.2">
      <c r="A122" s="65" t="s">
        <v>194</v>
      </c>
      <c r="B122" s="245"/>
      <c r="C122" s="246"/>
      <c r="D122" s="93"/>
      <c r="E122" s="69"/>
      <c r="F122" s="98"/>
      <c r="G122" s="70">
        <f t="shared" si="12"/>
        <v>0</v>
      </c>
      <c r="H122" s="70">
        <f t="shared" si="13"/>
        <v>0</v>
      </c>
      <c r="I122" s="92"/>
      <c r="J122" s="61"/>
      <c r="S122" s="55"/>
    </row>
    <row r="123" spans="1:19" x14ac:dyDescent="0.2">
      <c r="A123" s="65" t="s">
        <v>195</v>
      </c>
      <c r="B123" s="245"/>
      <c r="C123" s="246"/>
      <c r="D123" s="93"/>
      <c r="E123" s="69"/>
      <c r="F123" s="98"/>
      <c r="G123" s="70">
        <f t="shared" si="12"/>
        <v>0</v>
      </c>
      <c r="H123" s="70">
        <f t="shared" si="13"/>
        <v>0</v>
      </c>
      <c r="I123" s="92"/>
      <c r="J123" s="61"/>
      <c r="S123" s="55"/>
    </row>
    <row r="124" spans="1:19" x14ac:dyDescent="0.2">
      <c r="A124" s="65" t="s">
        <v>196</v>
      </c>
      <c r="B124" s="245"/>
      <c r="C124" s="246"/>
      <c r="D124" s="93"/>
      <c r="E124" s="69"/>
      <c r="F124" s="98"/>
      <c r="G124" s="70">
        <f t="shared" si="12"/>
        <v>0</v>
      </c>
      <c r="H124" s="70">
        <f t="shared" si="13"/>
        <v>0</v>
      </c>
      <c r="I124" s="92"/>
      <c r="J124" s="61"/>
      <c r="S124" s="55"/>
    </row>
    <row r="125" spans="1:19" x14ac:dyDescent="0.2">
      <c r="A125" s="65" t="s">
        <v>197</v>
      </c>
      <c r="B125" s="245"/>
      <c r="C125" s="246"/>
      <c r="D125" s="93"/>
      <c r="E125" s="69"/>
      <c r="F125" s="98"/>
      <c r="G125" s="70">
        <f t="shared" si="12"/>
        <v>0</v>
      </c>
      <c r="H125" s="70">
        <f t="shared" si="13"/>
        <v>0</v>
      </c>
      <c r="I125" s="92"/>
      <c r="J125" s="61"/>
      <c r="S125" s="55"/>
    </row>
    <row r="126" spans="1:19" x14ac:dyDescent="0.2">
      <c r="A126" s="65" t="s">
        <v>198</v>
      </c>
      <c r="B126" s="245"/>
      <c r="C126" s="246"/>
      <c r="D126" s="93"/>
      <c r="E126" s="69"/>
      <c r="F126" s="98"/>
      <c r="G126" s="70">
        <f t="shared" si="12"/>
        <v>0</v>
      </c>
      <c r="H126" s="70">
        <f t="shared" si="13"/>
        <v>0</v>
      </c>
      <c r="I126" s="92"/>
      <c r="J126" s="61"/>
      <c r="S126" s="55"/>
    </row>
    <row r="127" spans="1:19" x14ac:dyDescent="0.2">
      <c r="A127" s="65" t="s">
        <v>199</v>
      </c>
      <c r="B127" s="245"/>
      <c r="C127" s="246"/>
      <c r="D127" s="93"/>
      <c r="E127" s="69"/>
      <c r="F127" s="98"/>
      <c r="G127" s="70">
        <f t="shared" si="12"/>
        <v>0</v>
      </c>
      <c r="H127" s="70">
        <f t="shared" si="13"/>
        <v>0</v>
      </c>
      <c r="I127" s="92"/>
      <c r="J127" s="61"/>
      <c r="S127" s="55"/>
    </row>
    <row r="128" spans="1:19" x14ac:dyDescent="0.2">
      <c r="A128" s="65" t="s">
        <v>200</v>
      </c>
      <c r="B128" s="245"/>
      <c r="C128" s="246"/>
      <c r="D128" s="93"/>
      <c r="E128" s="69"/>
      <c r="F128" s="98"/>
      <c r="G128" s="70">
        <f t="shared" si="12"/>
        <v>0</v>
      </c>
      <c r="H128" s="70">
        <f t="shared" si="13"/>
        <v>0</v>
      </c>
      <c r="I128" s="92"/>
      <c r="J128" s="61"/>
      <c r="S128" s="55"/>
    </row>
    <row r="129" spans="1:19" x14ac:dyDescent="0.2">
      <c r="A129" s="65" t="s">
        <v>201</v>
      </c>
      <c r="B129" s="245"/>
      <c r="C129" s="246"/>
      <c r="D129" s="93"/>
      <c r="E129" s="69"/>
      <c r="F129" s="98"/>
      <c r="G129" s="70">
        <f t="shared" si="12"/>
        <v>0</v>
      </c>
      <c r="H129" s="70">
        <f t="shared" si="13"/>
        <v>0</v>
      </c>
      <c r="I129" s="92"/>
      <c r="J129" s="61"/>
      <c r="S129" s="55"/>
    </row>
    <row r="130" spans="1:19" x14ac:dyDescent="0.2">
      <c r="A130" s="65" t="s">
        <v>202</v>
      </c>
      <c r="B130" s="245"/>
      <c r="C130" s="246"/>
      <c r="D130" s="93"/>
      <c r="E130" s="69"/>
      <c r="F130" s="98"/>
      <c r="G130" s="70">
        <f t="shared" si="12"/>
        <v>0</v>
      </c>
      <c r="H130" s="70">
        <f t="shared" si="13"/>
        <v>0</v>
      </c>
      <c r="I130" s="92"/>
      <c r="J130" s="61"/>
      <c r="S130" s="55"/>
    </row>
    <row r="131" spans="1:19" x14ac:dyDescent="0.2">
      <c r="A131" s="65" t="s">
        <v>203</v>
      </c>
      <c r="B131" s="245"/>
      <c r="C131" s="246"/>
      <c r="D131" s="93"/>
      <c r="E131" s="69"/>
      <c r="F131" s="98"/>
      <c r="G131" s="70">
        <f t="shared" si="12"/>
        <v>0</v>
      </c>
      <c r="H131" s="70">
        <f t="shared" si="13"/>
        <v>0</v>
      </c>
      <c r="I131" s="92"/>
      <c r="J131" s="61"/>
      <c r="S131" s="55"/>
    </row>
    <row r="132" spans="1:19" x14ac:dyDescent="0.2">
      <c r="A132" s="65" t="s">
        <v>204</v>
      </c>
      <c r="B132" s="245"/>
      <c r="C132" s="246"/>
      <c r="D132" s="93"/>
      <c r="E132" s="69"/>
      <c r="F132" s="98"/>
      <c r="G132" s="70">
        <f t="shared" si="12"/>
        <v>0</v>
      </c>
      <c r="H132" s="70">
        <f t="shared" si="13"/>
        <v>0</v>
      </c>
      <c r="I132" s="92"/>
      <c r="J132" s="61"/>
      <c r="S132" s="55"/>
    </row>
    <row r="133" spans="1:19" ht="36.6" customHeight="1" x14ac:dyDescent="0.2">
      <c r="A133" s="62" t="s">
        <v>17</v>
      </c>
      <c r="B133" s="257" t="s">
        <v>205</v>
      </c>
      <c r="C133" s="258"/>
      <c r="D133" s="258"/>
      <c r="E133" s="258"/>
      <c r="F133" s="259"/>
      <c r="G133" s="63">
        <f>SUM(G134:G143)</f>
        <v>0</v>
      </c>
      <c r="H133" s="63">
        <f>SUM(H134:H143)</f>
        <v>0</v>
      </c>
      <c r="I133" s="89"/>
      <c r="J133" s="90"/>
      <c r="K133" s="91" t="s">
        <v>206</v>
      </c>
      <c r="L133" s="91" t="s">
        <v>207</v>
      </c>
      <c r="S133" s="55"/>
    </row>
    <row r="134" spans="1:19" x14ac:dyDescent="0.2">
      <c r="A134" s="65" t="s">
        <v>208</v>
      </c>
      <c r="B134" s="245"/>
      <c r="C134" s="246"/>
      <c r="D134" s="68" t="s">
        <v>209</v>
      </c>
      <c r="E134" s="99"/>
      <c r="F134" s="70">
        <f>K134*L134</f>
        <v>0</v>
      </c>
      <c r="G134" s="70">
        <f t="shared" ref="G134:G143" si="14">ROUND(E134*F134,2)</f>
        <v>0</v>
      </c>
      <c r="H134" s="70">
        <f t="shared" ref="H134:H143" si="15">ROUND(G134*$D$3,2)</f>
        <v>0</v>
      </c>
      <c r="I134" s="66"/>
      <c r="J134" s="61"/>
      <c r="K134" s="80"/>
      <c r="L134" s="80"/>
      <c r="S134" s="55"/>
    </row>
    <row r="135" spans="1:19" x14ac:dyDescent="0.2">
      <c r="A135" s="65" t="s">
        <v>210</v>
      </c>
      <c r="B135" s="245"/>
      <c r="C135" s="246"/>
      <c r="D135" s="68" t="s">
        <v>209</v>
      </c>
      <c r="E135" s="99"/>
      <c r="F135" s="70">
        <f t="shared" ref="F135:F143" si="16">K135*L135</f>
        <v>0</v>
      </c>
      <c r="G135" s="70">
        <f t="shared" si="14"/>
        <v>0</v>
      </c>
      <c r="H135" s="70">
        <f t="shared" si="15"/>
        <v>0</v>
      </c>
      <c r="I135" s="66"/>
      <c r="J135" s="61"/>
      <c r="K135" s="80"/>
      <c r="L135" s="80"/>
      <c r="S135" s="55"/>
    </row>
    <row r="136" spans="1:19" x14ac:dyDescent="0.2">
      <c r="A136" s="65" t="s">
        <v>211</v>
      </c>
      <c r="B136" s="245"/>
      <c r="C136" s="246"/>
      <c r="D136" s="68" t="s">
        <v>209</v>
      </c>
      <c r="E136" s="99"/>
      <c r="F136" s="70">
        <f t="shared" si="16"/>
        <v>0</v>
      </c>
      <c r="G136" s="70">
        <f t="shared" si="14"/>
        <v>0</v>
      </c>
      <c r="H136" s="70">
        <f t="shared" si="15"/>
        <v>0</v>
      </c>
      <c r="I136" s="66"/>
      <c r="J136" s="61"/>
      <c r="K136" s="80"/>
      <c r="L136" s="80"/>
      <c r="S136" s="55"/>
    </row>
    <row r="137" spans="1:19" x14ac:dyDescent="0.2">
      <c r="A137" s="65" t="s">
        <v>212</v>
      </c>
      <c r="B137" s="245"/>
      <c r="C137" s="246"/>
      <c r="D137" s="68" t="s">
        <v>209</v>
      </c>
      <c r="E137" s="99"/>
      <c r="F137" s="70">
        <f t="shared" si="16"/>
        <v>0</v>
      </c>
      <c r="G137" s="70">
        <f t="shared" si="14"/>
        <v>0</v>
      </c>
      <c r="H137" s="70">
        <f t="shared" si="15"/>
        <v>0</v>
      </c>
      <c r="I137" s="66"/>
      <c r="J137" s="61"/>
      <c r="K137" s="80"/>
      <c r="L137" s="80"/>
      <c r="S137" s="55"/>
    </row>
    <row r="138" spans="1:19" x14ac:dyDescent="0.2">
      <c r="A138" s="65" t="s">
        <v>213</v>
      </c>
      <c r="B138" s="245"/>
      <c r="C138" s="246"/>
      <c r="D138" s="68" t="s">
        <v>209</v>
      </c>
      <c r="E138" s="99"/>
      <c r="F138" s="70">
        <f t="shared" si="16"/>
        <v>0</v>
      </c>
      <c r="G138" s="70">
        <f t="shared" si="14"/>
        <v>0</v>
      </c>
      <c r="H138" s="70">
        <f t="shared" si="15"/>
        <v>0</v>
      </c>
      <c r="I138" s="66"/>
      <c r="J138" s="61"/>
      <c r="K138" s="80"/>
      <c r="L138" s="80"/>
      <c r="S138" s="55"/>
    </row>
    <row r="139" spans="1:19" x14ac:dyDescent="0.2">
      <c r="A139" s="65" t="s">
        <v>214</v>
      </c>
      <c r="B139" s="245"/>
      <c r="C139" s="246"/>
      <c r="D139" s="68" t="s">
        <v>209</v>
      </c>
      <c r="E139" s="99"/>
      <c r="F139" s="70">
        <f t="shared" si="16"/>
        <v>0</v>
      </c>
      <c r="G139" s="70">
        <f t="shared" si="14"/>
        <v>0</v>
      </c>
      <c r="H139" s="70">
        <f t="shared" si="15"/>
        <v>0</v>
      </c>
      <c r="I139" s="66"/>
      <c r="J139" s="61"/>
      <c r="K139" s="80"/>
      <c r="L139" s="80"/>
      <c r="S139" s="55"/>
    </row>
    <row r="140" spans="1:19" x14ac:dyDescent="0.2">
      <c r="A140" s="65" t="s">
        <v>215</v>
      </c>
      <c r="B140" s="245"/>
      <c r="C140" s="246"/>
      <c r="D140" s="68" t="s">
        <v>209</v>
      </c>
      <c r="E140" s="99"/>
      <c r="F140" s="70">
        <f t="shared" si="16"/>
        <v>0</v>
      </c>
      <c r="G140" s="70">
        <f t="shared" si="14"/>
        <v>0</v>
      </c>
      <c r="H140" s="70">
        <f t="shared" si="15"/>
        <v>0</v>
      </c>
      <c r="I140" s="66"/>
      <c r="J140" s="61"/>
      <c r="K140" s="80"/>
      <c r="L140" s="80"/>
      <c r="S140" s="55"/>
    </row>
    <row r="141" spans="1:19" x14ac:dyDescent="0.2">
      <c r="A141" s="65" t="s">
        <v>216</v>
      </c>
      <c r="B141" s="245"/>
      <c r="C141" s="246"/>
      <c r="D141" s="68" t="s">
        <v>209</v>
      </c>
      <c r="E141" s="99"/>
      <c r="F141" s="70">
        <f t="shared" si="16"/>
        <v>0</v>
      </c>
      <c r="G141" s="70">
        <f t="shared" si="14"/>
        <v>0</v>
      </c>
      <c r="H141" s="70">
        <f t="shared" si="15"/>
        <v>0</v>
      </c>
      <c r="I141" s="66"/>
      <c r="J141" s="61"/>
      <c r="K141" s="80"/>
      <c r="L141" s="80"/>
      <c r="S141" s="55"/>
    </row>
    <row r="142" spans="1:19" x14ac:dyDescent="0.2">
      <c r="A142" s="65" t="s">
        <v>217</v>
      </c>
      <c r="B142" s="245"/>
      <c r="C142" s="246"/>
      <c r="D142" s="68" t="s">
        <v>209</v>
      </c>
      <c r="E142" s="99"/>
      <c r="F142" s="70">
        <f t="shared" si="16"/>
        <v>0</v>
      </c>
      <c r="G142" s="70">
        <f t="shared" si="14"/>
        <v>0</v>
      </c>
      <c r="H142" s="70">
        <f t="shared" si="15"/>
        <v>0</v>
      </c>
      <c r="I142" s="66"/>
      <c r="J142" s="61"/>
      <c r="K142" s="80"/>
      <c r="L142" s="80"/>
      <c r="S142" s="55"/>
    </row>
    <row r="143" spans="1:19" x14ac:dyDescent="0.2">
      <c r="A143" s="65" t="s">
        <v>218</v>
      </c>
      <c r="B143" s="245"/>
      <c r="C143" s="246"/>
      <c r="D143" s="68" t="s">
        <v>209</v>
      </c>
      <c r="E143" s="99"/>
      <c r="F143" s="70">
        <f t="shared" si="16"/>
        <v>0</v>
      </c>
      <c r="G143" s="70">
        <f t="shared" si="14"/>
        <v>0</v>
      </c>
      <c r="H143" s="70">
        <f t="shared" si="15"/>
        <v>0</v>
      </c>
      <c r="I143" s="66"/>
      <c r="J143" s="61"/>
      <c r="K143" s="80"/>
      <c r="L143" s="80"/>
      <c r="S143" s="55"/>
    </row>
    <row r="144" spans="1:19" ht="34.200000000000003" x14ac:dyDescent="0.2">
      <c r="A144" s="62" t="s">
        <v>18</v>
      </c>
      <c r="B144" s="257" t="s">
        <v>219</v>
      </c>
      <c r="C144" s="258"/>
      <c r="D144" s="258"/>
      <c r="E144" s="258"/>
      <c r="F144" s="259"/>
      <c r="G144" s="63">
        <f>SUM(G145:G149)</f>
        <v>0</v>
      </c>
      <c r="H144" s="63">
        <f>SUM(H145:H149)</f>
        <v>0</v>
      </c>
      <c r="I144" s="89"/>
      <c r="J144" s="90"/>
      <c r="K144" s="91" t="s">
        <v>206</v>
      </c>
      <c r="L144" s="91" t="s">
        <v>207</v>
      </c>
      <c r="S144" s="55"/>
    </row>
    <row r="145" spans="1:19" x14ac:dyDescent="0.2">
      <c r="A145" s="65" t="s">
        <v>220</v>
      </c>
      <c r="B145" s="245"/>
      <c r="C145" s="246"/>
      <c r="D145" s="68" t="s">
        <v>209</v>
      </c>
      <c r="E145" s="99"/>
      <c r="F145" s="70">
        <f>K145*L145</f>
        <v>0</v>
      </c>
      <c r="G145" s="70">
        <f>ROUND(E145*F145,2)</f>
        <v>0</v>
      </c>
      <c r="H145" s="70">
        <f>ROUND(G145*$D$3,2)</f>
        <v>0</v>
      </c>
      <c r="I145" s="66"/>
      <c r="J145" s="61"/>
      <c r="K145" s="80"/>
      <c r="L145" s="80"/>
      <c r="S145" s="55"/>
    </row>
    <row r="146" spans="1:19" x14ac:dyDescent="0.2">
      <c r="A146" s="65" t="s">
        <v>221</v>
      </c>
      <c r="B146" s="245"/>
      <c r="C146" s="246"/>
      <c r="D146" s="68" t="s">
        <v>209</v>
      </c>
      <c r="E146" s="99"/>
      <c r="F146" s="70">
        <f>K146*L146</f>
        <v>0</v>
      </c>
      <c r="G146" s="70">
        <f>ROUND(E146*F146,2)</f>
        <v>0</v>
      </c>
      <c r="H146" s="70">
        <f>ROUND(G146*$D$3,2)</f>
        <v>0</v>
      </c>
      <c r="I146" s="66"/>
      <c r="J146" s="61"/>
      <c r="K146" s="80"/>
      <c r="L146" s="80"/>
      <c r="S146" s="55"/>
    </row>
    <row r="147" spans="1:19" x14ac:dyDescent="0.2">
      <c r="A147" s="65" t="s">
        <v>222</v>
      </c>
      <c r="B147" s="245"/>
      <c r="C147" s="246"/>
      <c r="D147" s="68" t="s">
        <v>209</v>
      </c>
      <c r="E147" s="99"/>
      <c r="F147" s="70">
        <f t="shared" ref="F147:F149" si="17">K147*L147</f>
        <v>0</v>
      </c>
      <c r="G147" s="70">
        <f t="shared" ref="G147:G149" si="18">ROUND(E147*F147,2)</f>
        <v>0</v>
      </c>
      <c r="H147" s="70">
        <f>ROUND(G147*$D$3,2)</f>
        <v>0</v>
      </c>
      <c r="I147" s="66"/>
      <c r="J147" s="61"/>
      <c r="K147" s="80"/>
      <c r="L147" s="80"/>
      <c r="S147" s="55"/>
    </row>
    <row r="148" spans="1:19" x14ac:dyDescent="0.2">
      <c r="A148" s="65" t="s">
        <v>223</v>
      </c>
      <c r="B148" s="245"/>
      <c r="C148" s="246"/>
      <c r="D148" s="68" t="s">
        <v>209</v>
      </c>
      <c r="E148" s="99"/>
      <c r="F148" s="70">
        <f t="shared" si="17"/>
        <v>0</v>
      </c>
      <c r="G148" s="70">
        <f t="shared" si="18"/>
        <v>0</v>
      </c>
      <c r="H148" s="70">
        <f>ROUND(G148*$D$3,2)</f>
        <v>0</v>
      </c>
      <c r="I148" s="66"/>
      <c r="J148" s="61"/>
      <c r="K148" s="80"/>
      <c r="L148" s="80"/>
      <c r="S148" s="55"/>
    </row>
    <row r="149" spans="1:19" x14ac:dyDescent="0.2">
      <c r="A149" s="65" t="s">
        <v>224</v>
      </c>
      <c r="B149" s="245"/>
      <c r="C149" s="246"/>
      <c r="D149" s="68" t="s">
        <v>209</v>
      </c>
      <c r="E149" s="99"/>
      <c r="F149" s="70">
        <f t="shared" si="17"/>
        <v>0</v>
      </c>
      <c r="G149" s="70">
        <f t="shared" si="18"/>
        <v>0</v>
      </c>
      <c r="H149" s="70">
        <f>ROUND(G149*$D$3,2)</f>
        <v>0</v>
      </c>
      <c r="I149" s="66"/>
      <c r="J149" s="61"/>
      <c r="K149" s="80"/>
      <c r="L149" s="80"/>
      <c r="S149" s="55"/>
    </row>
    <row r="150" spans="1:19" x14ac:dyDescent="0.2">
      <c r="A150" s="247" t="s">
        <v>225</v>
      </c>
      <c r="B150" s="248"/>
      <c r="C150" s="248"/>
      <c r="D150" s="248"/>
      <c r="E150" s="248"/>
      <c r="F150" s="249"/>
      <c r="G150" s="59">
        <f>G7++G28+G64+G85+G96+G107+G133+G144</f>
        <v>0</v>
      </c>
      <c r="H150" s="59">
        <f>H7++H28+H64+H85+H96+H107+H133+H144</f>
        <v>0</v>
      </c>
      <c r="I150" s="60"/>
      <c r="J150" s="61"/>
      <c r="S150" s="55"/>
    </row>
    <row r="151" spans="1:19" ht="48.6" customHeight="1" x14ac:dyDescent="0.2">
      <c r="A151" s="100"/>
      <c r="B151" s="250"/>
      <c r="C151" s="250"/>
      <c r="D151" s="251" t="s">
        <v>226</v>
      </c>
      <c r="E151" s="251"/>
      <c r="F151" s="251"/>
      <c r="G151" s="101"/>
      <c r="H151" s="101"/>
      <c r="I151" s="102"/>
      <c r="S151" s="55"/>
    </row>
    <row r="152" spans="1:19" ht="22.8" x14ac:dyDescent="0.2">
      <c r="A152" s="65" t="s">
        <v>40</v>
      </c>
      <c r="B152" s="252" t="s">
        <v>227</v>
      </c>
      <c r="C152" s="253"/>
      <c r="D152" s="254">
        <f>Suvestinė!C25</f>
        <v>0</v>
      </c>
      <c r="E152" s="255"/>
      <c r="F152" s="256"/>
      <c r="G152" s="70">
        <f>ROUNDDOWN(G150*D152,2)</f>
        <v>0</v>
      </c>
      <c r="H152" s="70">
        <f>ROUND(G152*$D$3,2)</f>
        <v>0</v>
      </c>
      <c r="I152" s="104" t="s">
        <v>228</v>
      </c>
      <c r="S152" s="55"/>
    </row>
    <row r="153" spans="1:19" x14ac:dyDescent="0.2">
      <c r="A153" s="105"/>
      <c r="B153" s="103"/>
      <c r="C153" s="103"/>
      <c r="D153" s="106"/>
      <c r="E153" s="107"/>
      <c r="F153" s="107"/>
      <c r="G153" s="108"/>
      <c r="H153" s="108"/>
      <c r="I153" s="109"/>
      <c r="S153" s="55"/>
    </row>
    <row r="154" spans="1:19" ht="25.2" customHeight="1" x14ac:dyDescent="0.2">
      <c r="A154" s="247" t="s">
        <v>229</v>
      </c>
      <c r="B154" s="248"/>
      <c r="C154" s="248"/>
      <c r="D154" s="248"/>
      <c r="E154" s="248"/>
      <c r="F154" s="249"/>
      <c r="G154" s="59">
        <f>G150+G152</f>
        <v>0</v>
      </c>
      <c r="H154" s="59">
        <f>H150+H152</f>
        <v>0</v>
      </c>
      <c r="I154" s="64"/>
      <c r="S154" s="55"/>
    </row>
    <row r="155" spans="1:19" x14ac:dyDescent="0.2">
      <c r="S155" s="55"/>
    </row>
    <row r="156" spans="1:19" x14ac:dyDescent="0.2">
      <c r="S156" s="55"/>
    </row>
    <row r="157" spans="1:19" x14ac:dyDescent="0.2">
      <c r="S157" s="55"/>
    </row>
    <row r="158" spans="1:19" x14ac:dyDescent="0.2">
      <c r="S158" s="55"/>
    </row>
    <row r="159" spans="1:19" x14ac:dyDescent="0.2">
      <c r="S159" s="55"/>
    </row>
    <row r="160" spans="1:19" x14ac:dyDescent="0.2">
      <c r="S160" s="55"/>
    </row>
    <row r="161" s="55" customFormat="1" x14ac:dyDescent="0.2"/>
    <row r="162" s="55" customFormat="1" x14ac:dyDescent="0.2"/>
    <row r="163" s="55" customFormat="1" x14ac:dyDescent="0.2"/>
    <row r="164" s="55" customFormat="1" x14ac:dyDescent="0.2"/>
    <row r="165" s="55" customFormat="1" x14ac:dyDescent="0.2"/>
    <row r="166" s="55" customFormat="1" x14ac:dyDescent="0.2"/>
    <row r="167" s="55" customFormat="1" x14ac:dyDescent="0.2"/>
    <row r="168" s="55" customFormat="1" x14ac:dyDescent="0.2"/>
    <row r="169" s="55" customFormat="1" x14ac:dyDescent="0.2"/>
    <row r="170" s="55" customFormat="1" x14ac:dyDescent="0.2"/>
    <row r="171" s="55" customFormat="1" x14ac:dyDescent="0.2"/>
    <row r="172" s="55" customFormat="1" x14ac:dyDescent="0.2"/>
    <row r="173" s="55" customFormat="1" x14ac:dyDescent="0.2"/>
    <row r="174" s="55" customFormat="1" x14ac:dyDescent="0.2"/>
    <row r="175" s="55" customFormat="1" x14ac:dyDescent="0.2"/>
    <row r="176" s="55" customFormat="1" x14ac:dyDescent="0.2"/>
    <row r="177" s="55" customFormat="1" x14ac:dyDescent="0.2"/>
    <row r="178" s="55" customFormat="1" x14ac:dyDescent="0.2"/>
    <row r="179" s="55" customFormat="1" x14ac:dyDescent="0.2"/>
    <row r="180" s="55" customFormat="1" x14ac:dyDescent="0.2"/>
    <row r="181" s="55" customFormat="1" x14ac:dyDescent="0.2"/>
    <row r="182" s="55" customFormat="1" x14ac:dyDescent="0.2"/>
    <row r="183" s="55" customFormat="1" x14ac:dyDescent="0.2"/>
    <row r="184" s="55" customFormat="1" x14ac:dyDescent="0.2"/>
    <row r="185" s="55" customFormat="1" x14ac:dyDescent="0.2"/>
    <row r="186" s="55" customFormat="1" x14ac:dyDescent="0.2"/>
    <row r="187" s="55" customFormat="1" x14ac:dyDescent="0.2"/>
    <row r="188" s="55" customFormat="1" x14ac:dyDescent="0.2"/>
    <row r="189" s="55" customFormat="1" x14ac:dyDescent="0.2"/>
    <row r="190" s="55" customFormat="1" x14ac:dyDescent="0.2"/>
    <row r="191" s="55" customFormat="1" x14ac:dyDescent="0.2"/>
    <row r="192" s="55" customFormat="1" x14ac:dyDescent="0.2"/>
    <row r="193" s="55" customFormat="1" x14ac:dyDescent="0.2"/>
    <row r="194" s="55" customFormat="1" x14ac:dyDescent="0.2"/>
    <row r="195" s="55" customFormat="1" x14ac:dyDescent="0.2"/>
    <row r="196" s="55" customFormat="1" x14ac:dyDescent="0.2"/>
    <row r="197" s="55" customFormat="1" x14ac:dyDescent="0.2"/>
    <row r="198" s="55" customFormat="1" x14ac:dyDescent="0.2"/>
    <row r="199" s="55" customFormat="1" x14ac:dyDescent="0.2"/>
    <row r="200" s="55" customFormat="1" x14ac:dyDescent="0.2"/>
    <row r="201" s="55" customFormat="1" x14ac:dyDescent="0.2"/>
    <row r="202" s="55" customFormat="1" x14ac:dyDescent="0.2"/>
    <row r="203" s="55" customFormat="1" x14ac:dyDescent="0.2"/>
    <row r="204" s="55" customFormat="1" x14ac:dyDescent="0.2"/>
    <row r="205" s="55" customFormat="1" x14ac:dyDescent="0.2"/>
    <row r="206" s="55" customFormat="1" x14ac:dyDescent="0.2"/>
  </sheetData>
  <sheetProtection algorithmName="SHA-512" hashValue="LCaS1KSAgokDsb0ggVTQlWLaWE94v8zyhR8Vfytqcwk0P0CeUlLB88QUhB6j4TQ0nK1Qsr7cOD6NWRz0sSbgvg==" saltValue="+DcnPcNNwgjX/lCOg8vNFA==" spinCount="100000" sheet="1" formatColumns="0" formatRows="0" insertHyperlinks="0"/>
  <protectedRanges>
    <protectedRange sqref="B145:C149 E145:E149 I145:I149 K145:L149" name="Diapazonas8"/>
    <protectedRange sqref="B86:F95 B97:F106 B108:F132 I108:I132 B134:C143 E134:E143 I134:I143 K134:L143" name="Diapazonas7"/>
    <protectedRange sqref="B65:E84 I65:I84 K65:N84 P65:Q84" name="Diapazonas6"/>
    <protectedRange sqref="J29:J31 J36:J38 J43:J45 J50:J52 J57:J59" name="Diapazonas5"/>
    <protectedRange sqref="F30:F35 F37:F42 F44:F49 F51:F56 F58:F63 I32:I35 I39:I42 I46:I49 I53:I56 I60:I63" name="Diapazonas4"/>
    <protectedRange sqref="B29:B63 C34:C35 C41:C42 C48:C49 C55:C56 C62:C63 D32:E35 D39:E42 D46:E49 D53:E56 D60:E63" name="Diapazonas3"/>
    <protectedRange sqref="B8:B27" name="Diapazonas2"/>
    <protectedRange sqref="D3" name="Diapazonas1"/>
  </protectedRanges>
  <mergeCells count="116">
    <mergeCell ref="B151:C151"/>
    <mergeCell ref="B133:F133"/>
    <mergeCell ref="B134:C134"/>
    <mergeCell ref="B152:C152"/>
    <mergeCell ref="I86:I89"/>
    <mergeCell ref="J57:K57"/>
    <mergeCell ref="B85:F85"/>
    <mergeCell ref="B86:C86"/>
    <mergeCell ref="B124:C124"/>
    <mergeCell ref="B125:C125"/>
    <mergeCell ref="B126:C126"/>
    <mergeCell ref="B127:C127"/>
    <mergeCell ref="B128:C128"/>
    <mergeCell ref="B116:C116"/>
    <mergeCell ref="B117:C117"/>
    <mergeCell ref="B118:C118"/>
    <mergeCell ref="B119:C119"/>
    <mergeCell ref="B120:C120"/>
    <mergeCell ref="B121:C121"/>
    <mergeCell ref="B123:C123"/>
    <mergeCell ref="B102:C102"/>
    <mergeCell ref="B103:C103"/>
    <mergeCell ref="B104:C104"/>
    <mergeCell ref="B105:C105"/>
    <mergeCell ref="B114:C114"/>
    <mergeCell ref="B115:C115"/>
    <mergeCell ref="B106:C106"/>
    <mergeCell ref="B108:C108"/>
    <mergeCell ref="B109:C109"/>
    <mergeCell ref="B110:C110"/>
    <mergeCell ref="B113:C113"/>
    <mergeCell ref="B139:C139"/>
    <mergeCell ref="B140:C140"/>
    <mergeCell ref="A57:A63"/>
    <mergeCell ref="B57:B63"/>
    <mergeCell ref="B129:C129"/>
    <mergeCell ref="B130:C130"/>
    <mergeCell ref="B131:C131"/>
    <mergeCell ref="B132:C132"/>
    <mergeCell ref="B136:C136"/>
    <mergeCell ref="B137:C137"/>
    <mergeCell ref="B138:C138"/>
    <mergeCell ref="B82:C82"/>
    <mergeCell ref="B83:C83"/>
    <mergeCell ref="B84:C84"/>
    <mergeCell ref="B73:C73"/>
    <mergeCell ref="B74:C74"/>
    <mergeCell ref="B75:C75"/>
    <mergeCell ref="B76:C76"/>
    <mergeCell ref="B77:C77"/>
    <mergeCell ref="B78:C78"/>
    <mergeCell ref="B79:C79"/>
    <mergeCell ref="B80:C80"/>
    <mergeCell ref="B81:C81"/>
    <mergeCell ref="B64:F64"/>
    <mergeCell ref="B65:C65"/>
    <mergeCell ref="B66:C66"/>
    <mergeCell ref="D1:H1"/>
    <mergeCell ref="A2:C2"/>
    <mergeCell ref="D2:H2"/>
    <mergeCell ref="B5:C5"/>
    <mergeCell ref="B6:F6"/>
    <mergeCell ref="B7:F7"/>
    <mergeCell ref="I8:I11"/>
    <mergeCell ref="B28:F28"/>
    <mergeCell ref="A29:A35"/>
    <mergeCell ref="B29:B35"/>
    <mergeCell ref="J29:K29"/>
    <mergeCell ref="A36:A42"/>
    <mergeCell ref="B36:B42"/>
    <mergeCell ref="J36:K36"/>
    <mergeCell ref="A43:A49"/>
    <mergeCell ref="B43:B49"/>
    <mergeCell ref="J43:K43"/>
    <mergeCell ref="A50:A56"/>
    <mergeCell ref="B50:B56"/>
    <mergeCell ref="J50:K50"/>
    <mergeCell ref="A150:F150"/>
    <mergeCell ref="D151:F151"/>
    <mergeCell ref="D152:F152"/>
    <mergeCell ref="A154:F154"/>
    <mergeCell ref="B100:C100"/>
    <mergeCell ref="B101:C101"/>
    <mergeCell ref="B122:C122"/>
    <mergeCell ref="B96:F96"/>
    <mergeCell ref="B97:C97"/>
    <mergeCell ref="B98:C98"/>
    <mergeCell ref="B99:C99"/>
    <mergeCell ref="B107:F107"/>
    <mergeCell ref="B135:C135"/>
    <mergeCell ref="B141:C141"/>
    <mergeCell ref="B142:C142"/>
    <mergeCell ref="B143:C143"/>
    <mergeCell ref="B144:F144"/>
    <mergeCell ref="B145:C145"/>
    <mergeCell ref="B146:C146"/>
    <mergeCell ref="B147:C147"/>
    <mergeCell ref="B148:C148"/>
    <mergeCell ref="B111:C111"/>
    <mergeCell ref="B112:C112"/>
    <mergeCell ref="B149:C149"/>
    <mergeCell ref="B90:C90"/>
    <mergeCell ref="B91:C91"/>
    <mergeCell ref="B92:C92"/>
    <mergeCell ref="B93:C93"/>
    <mergeCell ref="B94:C94"/>
    <mergeCell ref="B95:C95"/>
    <mergeCell ref="B67:C67"/>
    <mergeCell ref="B68:C68"/>
    <mergeCell ref="B69:C69"/>
    <mergeCell ref="B70:C70"/>
    <mergeCell ref="B71:C71"/>
    <mergeCell ref="B72:C72"/>
    <mergeCell ref="B87:C87"/>
    <mergeCell ref="B88:C88"/>
    <mergeCell ref="B89:C89"/>
  </mergeCells>
  <dataValidations count="5">
    <dataValidation type="list" allowBlank="1" showInputMessage="1" showErrorMessage="1" sqref="J1" xr:uid="{F986015D-E240-46A1-A742-B06F6C336F21}">
      <formula1>"Taikomieji (pramoniniai) moksliniai tyrimai, Eksperimentinė plėtra (bandomoji taikomoji veikla)"</formula1>
    </dataValidation>
    <dataValidation type="whole" operator="lessThanOrEqual" allowBlank="1" showInputMessage="1" showErrorMessage="1" error="Įvesta reikšmė neturi viršyti 7,00 proc." sqref="D153:F153" xr:uid="{771E3B7B-68C4-4269-B383-40480DA37925}">
      <formula1>7</formula1>
    </dataValidation>
    <dataValidation operator="lessThanOrEqual" allowBlank="1" showInputMessage="1" showErrorMessage="1" error="Įvesta reikšmė neturi viršyti 7,00 proc." sqref="D152:F152" xr:uid="{05A19E2E-DA47-4114-A268-70179E3EFD84}"/>
    <dataValidation allowBlank="1" showErrorMessage="1" prompt="Nurodykite gyvenamojo ploto nuomos normą" sqref="F59" xr:uid="{E5122EC5-F46D-495F-8385-DEDD4AF3024C}"/>
    <dataValidation type="list" allowBlank="1" showInputMessage="1" showErrorMessage="1" sqref="D3" xr:uid="{035F9C3F-50E0-46D5-BA99-CAFE8D063E12}">
      <formula1>"0%,25%,35%,40%,45%,50%,60%,65%,70%,75%,80%"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270DF09E-F631-4FE8-BA47-E4EE2D5FE1A5}">
          <x14:formula1>
            <xm:f>'Darbuotojai ir paslaugos'!$C$89:$C$98</xm:f>
          </x14:formula1>
          <xm:sqref>B97:C106 B86:C95</xm:sqref>
        </x14:dataValidation>
        <x14:dataValidation type="list" allowBlank="1" showInputMessage="1" showErrorMessage="1" xr:uid="{6998769F-2054-4BFC-925E-44F499D45294}">
          <x14:formula1>
            <xm:f>'Darbuotojai ir paslaugos'!$C$46:$C$65</xm:f>
          </x14:formula1>
          <xm:sqref>B8:B27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6BB2-D83E-4DE2-A22F-854CA8C985C7}">
  <sheetPr>
    <tabColor theme="9"/>
  </sheetPr>
  <dimension ref="A1:S206"/>
  <sheetViews>
    <sheetView workbookViewId="0">
      <pane ySplit="8" topLeftCell="A9" activePane="bottomLeft" state="frozen"/>
      <selection pane="bottomLeft" activeCell="B15" sqref="B15"/>
    </sheetView>
  </sheetViews>
  <sheetFormatPr defaultColWidth="9.109375" defaultRowHeight="11.4" x14ac:dyDescent="0.2"/>
  <cols>
    <col min="1" max="1" width="4.88671875" style="55" bestFit="1" customWidth="1"/>
    <col min="2" max="2" width="26.109375" style="55" customWidth="1"/>
    <col min="3" max="3" width="36.88671875" style="55" customWidth="1"/>
    <col min="4" max="4" width="13.5546875" style="55" customWidth="1"/>
    <col min="5" max="5" width="10.6640625" style="55" customWidth="1"/>
    <col min="6" max="6" width="12.5546875" style="55" customWidth="1"/>
    <col min="7" max="7" width="24.44140625" style="55" customWidth="1"/>
    <col min="8" max="8" width="14" style="55" customWidth="1"/>
    <col min="9" max="9" width="36.6640625" style="55" customWidth="1"/>
    <col min="10" max="10" width="6.33203125" style="55" customWidth="1"/>
    <col min="11" max="11" width="22.33203125" style="55" bestFit="1" customWidth="1"/>
    <col min="12" max="12" width="15.33203125" style="55" bestFit="1" customWidth="1"/>
    <col min="13" max="13" width="15.109375" style="55" bestFit="1" customWidth="1"/>
    <col min="14" max="14" width="10.6640625" style="55" customWidth="1"/>
    <col min="15" max="15" width="11.33203125" style="55" bestFit="1" customWidth="1"/>
    <col min="16" max="16" width="11.109375" style="55" bestFit="1" customWidth="1"/>
    <col min="17" max="17" width="13.44140625" style="55" bestFit="1" customWidth="1"/>
    <col min="18" max="18" width="21" style="55" bestFit="1" customWidth="1"/>
    <col min="19" max="19" width="1.6640625" style="16" bestFit="1" customWidth="1"/>
    <col min="20" max="16384" width="9.109375" style="55"/>
  </cols>
  <sheetData>
    <row r="1" spans="1:19" ht="12.75" customHeight="1" x14ac:dyDescent="0.2">
      <c r="A1" s="52"/>
      <c r="B1" s="52"/>
      <c r="C1" s="52" t="s">
        <v>75</v>
      </c>
      <c r="D1" s="243" t="s">
        <v>232</v>
      </c>
      <c r="E1" s="243"/>
      <c r="F1" s="243"/>
      <c r="G1" s="243"/>
      <c r="H1" s="243"/>
      <c r="I1" s="53"/>
      <c r="J1" s="54"/>
      <c r="S1" s="55"/>
    </row>
    <row r="2" spans="1:19" ht="11.4" customHeight="1" x14ac:dyDescent="0.2">
      <c r="A2" s="263" t="s">
        <v>77</v>
      </c>
      <c r="B2" s="263"/>
      <c r="C2" s="263"/>
      <c r="D2" s="244" t="str" cm="1">
        <f t="array" ref="D2">'Darbuotojai ir paslaugos'!A6:A6</f>
        <v>Projekto vykdytojo pavadinimas</v>
      </c>
      <c r="E2" s="244"/>
      <c r="F2" s="244"/>
      <c r="G2" s="244"/>
      <c r="H2" s="244"/>
      <c r="J2" s="54"/>
      <c r="S2" s="55"/>
    </row>
    <row r="3" spans="1:19" x14ac:dyDescent="0.2">
      <c r="A3" s="52"/>
      <c r="B3" s="52"/>
      <c r="C3" s="52" t="s">
        <v>78</v>
      </c>
      <c r="D3" s="165"/>
      <c r="E3" s="53"/>
      <c r="F3" s="53"/>
      <c r="I3" s="53"/>
      <c r="J3" s="53"/>
      <c r="S3" s="55"/>
    </row>
    <row r="5" spans="1:19" ht="34.200000000000003" x14ac:dyDescent="0.2">
      <c r="A5" s="56" t="s">
        <v>2</v>
      </c>
      <c r="B5" s="271" t="s">
        <v>14</v>
      </c>
      <c r="C5" s="272"/>
      <c r="D5" s="56" t="s">
        <v>79</v>
      </c>
      <c r="E5" s="56" t="s">
        <v>80</v>
      </c>
      <c r="F5" s="56" t="s">
        <v>81</v>
      </c>
      <c r="G5" s="56" t="s">
        <v>82</v>
      </c>
      <c r="H5" s="56" t="s">
        <v>7</v>
      </c>
      <c r="I5" s="56" t="s">
        <v>83</v>
      </c>
      <c r="J5" s="57"/>
      <c r="S5" s="55"/>
    </row>
    <row r="6" spans="1:19" x14ac:dyDescent="0.2">
      <c r="A6" s="58"/>
      <c r="B6" s="273" t="s">
        <v>84</v>
      </c>
      <c r="C6" s="274"/>
      <c r="D6" s="274"/>
      <c r="E6" s="274"/>
      <c r="F6" s="275"/>
      <c r="G6" s="59">
        <f>G7+G28+G64+G85+G96+G107+G133+G144</f>
        <v>0</v>
      </c>
      <c r="H6" s="59">
        <f>H7+H28+H64+H85+H96+H107+H133+H144</f>
        <v>0</v>
      </c>
      <c r="I6" s="60"/>
      <c r="J6" s="61"/>
      <c r="S6" s="55"/>
    </row>
    <row r="7" spans="1:19" ht="11.4" customHeight="1" x14ac:dyDescent="0.2">
      <c r="A7" s="62" t="s">
        <v>15</v>
      </c>
      <c r="B7" s="257" t="s">
        <v>85</v>
      </c>
      <c r="C7" s="258"/>
      <c r="D7" s="258"/>
      <c r="E7" s="258"/>
      <c r="F7" s="259"/>
      <c r="G7" s="63">
        <f>SUM(G8:G27)</f>
        <v>0</v>
      </c>
      <c r="H7" s="63">
        <f>SUM(H8:H27)</f>
        <v>0</v>
      </c>
      <c r="I7" s="64"/>
      <c r="J7" s="61"/>
      <c r="S7" s="55"/>
    </row>
    <row r="8" spans="1:19" ht="11.4" customHeight="1" x14ac:dyDescent="0.2">
      <c r="A8" s="65" t="s">
        <v>86</v>
      </c>
      <c r="B8" s="66"/>
      <c r="C8" s="67" t="str">
        <f>IF(B8&gt;0,VLOOKUP(B8,'Darbuotojai ir paslaugos'!C$6:F$65,2,FALSE),"")</f>
        <v/>
      </c>
      <c r="D8" s="68" t="s">
        <v>87</v>
      </c>
      <c r="E8" s="70" t="str">
        <f>IF(B8&lt;&gt;"",HLOOKUP(B8,'Vykdymo planas'!H$51:AA$64,14,FALSE),"")</f>
        <v/>
      </c>
      <c r="F8" s="70">
        <f>IF(B8&gt;0,ROUND(VLOOKUP(B8,'Darbuotojai ir paslaugos'!C$6:F$65,4,FALSE),2),0)</f>
        <v>0</v>
      </c>
      <c r="G8" s="70" t="str">
        <f>IFERROR(ROUND(E8*F8,2),"0,00")</f>
        <v>0,00</v>
      </c>
      <c r="H8" s="70">
        <f t="shared" ref="H8:H27" si="0">ROUND(G8*$D$3,2)</f>
        <v>0</v>
      </c>
      <c r="I8" s="264" t="s">
        <v>88</v>
      </c>
      <c r="J8" s="61"/>
      <c r="S8" s="55"/>
    </row>
    <row r="9" spans="1:19" x14ac:dyDescent="0.2">
      <c r="A9" s="65" t="s">
        <v>89</v>
      </c>
      <c r="B9" s="66"/>
      <c r="C9" s="67" t="str">
        <f>IF(B9&gt;0,VLOOKUP(B9,'Darbuotojai ir paslaugos'!C$6:F$65,2,FALSE),"")</f>
        <v/>
      </c>
      <c r="D9" s="68" t="s">
        <v>87</v>
      </c>
      <c r="E9" s="70" t="str">
        <f>IF(B9&lt;&gt;"",HLOOKUP(B9,'Vykdymo planas'!H$51:AA$64,14,FALSE),"")</f>
        <v/>
      </c>
      <c r="F9" s="70">
        <f>IF(B9&gt;0,ROUND(VLOOKUP(B9,'Darbuotojai ir paslaugos'!C$6:F$65,4,FALSE),2),0)</f>
        <v>0</v>
      </c>
      <c r="G9" s="70" t="str">
        <f t="shared" ref="G9:G27" si="1">IFERROR(ROUND(E9*F9,2),"0,00")</f>
        <v>0,00</v>
      </c>
      <c r="H9" s="70">
        <f t="shared" si="0"/>
        <v>0</v>
      </c>
      <c r="I9" s="264"/>
      <c r="J9" s="61"/>
      <c r="S9" s="55"/>
    </row>
    <row r="10" spans="1:19" x14ac:dyDescent="0.2">
      <c r="A10" s="65" t="s">
        <v>90</v>
      </c>
      <c r="B10" s="66"/>
      <c r="C10" s="67" t="str">
        <f>IF(B10&gt;0,VLOOKUP(B10,'Darbuotojai ir paslaugos'!C$6:F$65,2,FALSE),"")</f>
        <v/>
      </c>
      <c r="D10" s="68" t="s">
        <v>87</v>
      </c>
      <c r="E10" s="70" t="str">
        <f>IF(B10&lt;&gt;"",HLOOKUP(B10,'Vykdymo planas'!H$51:AA$64,14,FALSE),"")</f>
        <v/>
      </c>
      <c r="F10" s="70">
        <f>IF(B10&gt;0,ROUND(VLOOKUP(B10,'Darbuotojai ir paslaugos'!C$6:F$65,4,FALSE),2),0)</f>
        <v>0</v>
      </c>
      <c r="G10" s="70" t="str">
        <f t="shared" si="1"/>
        <v>0,00</v>
      </c>
      <c r="H10" s="70">
        <f t="shared" si="0"/>
        <v>0</v>
      </c>
      <c r="I10" s="264"/>
      <c r="J10" s="61"/>
      <c r="S10" s="55"/>
    </row>
    <row r="11" spans="1:19" x14ac:dyDescent="0.2">
      <c r="A11" s="65" t="s">
        <v>91</v>
      </c>
      <c r="B11" s="66"/>
      <c r="C11" s="67" t="str">
        <f>IF(B11&gt;0,VLOOKUP(B11,'Darbuotojai ir paslaugos'!C$6:F$65,2,FALSE),"")</f>
        <v/>
      </c>
      <c r="D11" s="68" t="s">
        <v>87</v>
      </c>
      <c r="E11" s="70" t="str">
        <f>IF(B11&lt;&gt;"",HLOOKUP(B11,'Vykdymo planas'!H$51:AA$64,14,FALSE),"")</f>
        <v/>
      </c>
      <c r="F11" s="70">
        <f>IF(B11&gt;0,ROUND(VLOOKUP(B11,'Darbuotojai ir paslaugos'!C$6:F$65,4,FALSE),2),0)</f>
        <v>0</v>
      </c>
      <c r="G11" s="70" t="str">
        <f t="shared" si="1"/>
        <v>0,00</v>
      </c>
      <c r="H11" s="70">
        <f t="shared" si="0"/>
        <v>0</v>
      </c>
      <c r="I11" s="264"/>
      <c r="J11" s="61"/>
      <c r="S11" s="55"/>
    </row>
    <row r="12" spans="1:19" x14ac:dyDescent="0.2">
      <c r="A12" s="65" t="s">
        <v>92</v>
      </c>
      <c r="B12" s="66"/>
      <c r="C12" s="67" t="str">
        <f>IF(B12&gt;0,VLOOKUP(B12,'Darbuotojai ir paslaugos'!C$6:F$65,2,FALSE),"")</f>
        <v/>
      </c>
      <c r="D12" s="68" t="s">
        <v>87</v>
      </c>
      <c r="E12" s="70" t="str">
        <f>IF(B12&lt;&gt;"",HLOOKUP(B12,'Vykdymo planas'!H$51:AA$64,14,FALSE),"")</f>
        <v/>
      </c>
      <c r="F12" s="70">
        <f>IF(B12&gt;0,ROUND(VLOOKUP(B12,'Darbuotojai ir paslaugos'!C$6:F$65,4,FALSE),2),0)</f>
        <v>0</v>
      </c>
      <c r="G12" s="70" t="str">
        <f t="shared" si="1"/>
        <v>0,00</v>
      </c>
      <c r="H12" s="70">
        <f t="shared" si="0"/>
        <v>0</v>
      </c>
      <c r="I12" s="71"/>
      <c r="J12" s="61"/>
      <c r="S12" s="55"/>
    </row>
    <row r="13" spans="1:19" x14ac:dyDescent="0.2">
      <c r="A13" s="65" t="s">
        <v>93</v>
      </c>
      <c r="B13" s="66"/>
      <c r="C13" s="67" t="str">
        <f>IF(B13&gt;0,VLOOKUP(B13,'Darbuotojai ir paslaugos'!C$6:F$65,2,FALSE),"")</f>
        <v/>
      </c>
      <c r="D13" s="68" t="s">
        <v>87</v>
      </c>
      <c r="E13" s="70" t="str">
        <f>IF(B13&lt;&gt;"",HLOOKUP(B13,'Vykdymo planas'!H$51:AA$64,14,FALSE),"")</f>
        <v/>
      </c>
      <c r="F13" s="70">
        <f>IF(B13&gt;0,ROUND(VLOOKUP(B13,'Darbuotojai ir paslaugos'!C$6:F$65,4,FALSE),2),0)</f>
        <v>0</v>
      </c>
      <c r="G13" s="70" t="str">
        <f t="shared" si="1"/>
        <v>0,00</v>
      </c>
      <c r="H13" s="70">
        <f t="shared" si="0"/>
        <v>0</v>
      </c>
      <c r="I13" s="71"/>
      <c r="J13" s="61"/>
      <c r="S13" s="55"/>
    </row>
    <row r="14" spans="1:19" x14ac:dyDescent="0.2">
      <c r="A14" s="65" t="s">
        <v>94</v>
      </c>
      <c r="B14" s="66"/>
      <c r="C14" s="67" t="str">
        <f>IF(B14&gt;0,VLOOKUP(B14,'Darbuotojai ir paslaugos'!C$6:F$65,2,FALSE),"")</f>
        <v/>
      </c>
      <c r="D14" s="68" t="s">
        <v>87</v>
      </c>
      <c r="E14" s="70" t="str">
        <f>IF(B14&lt;&gt;"",HLOOKUP(B14,'Vykdymo planas'!H$51:AA$64,14,FALSE),"")</f>
        <v/>
      </c>
      <c r="F14" s="70">
        <f>IF(B14&gt;0,ROUND(VLOOKUP(B14,'Darbuotojai ir paslaugos'!C$6:F$65,4,FALSE),2),0)</f>
        <v>0</v>
      </c>
      <c r="G14" s="70" t="str">
        <f t="shared" si="1"/>
        <v>0,00</v>
      </c>
      <c r="H14" s="70">
        <f t="shared" si="0"/>
        <v>0</v>
      </c>
      <c r="I14" s="71"/>
      <c r="J14" s="61"/>
      <c r="S14" s="55"/>
    </row>
    <row r="15" spans="1:19" x14ac:dyDescent="0.2">
      <c r="A15" s="65" t="s">
        <v>95</v>
      </c>
      <c r="B15" s="66"/>
      <c r="C15" s="67" t="str">
        <f>IF(B15&gt;0,VLOOKUP(B15,'Darbuotojai ir paslaugos'!C$6:F$65,2,FALSE),"")</f>
        <v/>
      </c>
      <c r="D15" s="68" t="s">
        <v>87</v>
      </c>
      <c r="E15" s="70" t="str">
        <f>IF(B15&lt;&gt;"",HLOOKUP(B15,'Vykdymo planas'!H$51:AA$64,14,FALSE),"")</f>
        <v/>
      </c>
      <c r="F15" s="70">
        <f>IF(B15&gt;0,ROUND(VLOOKUP(B15,'Darbuotojai ir paslaugos'!C$6:F$65,4,FALSE),2),0)</f>
        <v>0</v>
      </c>
      <c r="G15" s="70" t="str">
        <f t="shared" si="1"/>
        <v>0,00</v>
      </c>
      <c r="H15" s="70">
        <f t="shared" si="0"/>
        <v>0</v>
      </c>
      <c r="I15" s="71"/>
      <c r="J15" s="61"/>
      <c r="S15" s="55"/>
    </row>
    <row r="16" spans="1:19" x14ac:dyDescent="0.2">
      <c r="A16" s="65" t="s">
        <v>96</v>
      </c>
      <c r="B16" s="66"/>
      <c r="C16" s="67" t="str">
        <f>IF(B16&gt;0,VLOOKUP(B16,'Darbuotojai ir paslaugos'!C$6:F$65,2,FALSE),"")</f>
        <v/>
      </c>
      <c r="D16" s="68" t="s">
        <v>87</v>
      </c>
      <c r="E16" s="70" t="str">
        <f>IF(B16&lt;&gt;"",HLOOKUP(B16,'Vykdymo planas'!H$51:AA$64,14,FALSE),"")</f>
        <v/>
      </c>
      <c r="F16" s="70">
        <f>IF(B16&gt;0,ROUND(VLOOKUP(B16,'Darbuotojai ir paslaugos'!C$6:F$65,4,FALSE),2),0)</f>
        <v>0</v>
      </c>
      <c r="G16" s="70" t="str">
        <f t="shared" si="1"/>
        <v>0,00</v>
      </c>
      <c r="H16" s="70">
        <f t="shared" si="0"/>
        <v>0</v>
      </c>
      <c r="I16" s="71"/>
      <c r="J16" s="61"/>
      <c r="S16" s="55"/>
    </row>
    <row r="17" spans="1:19" x14ac:dyDescent="0.2">
      <c r="A17" s="65" t="s">
        <v>97</v>
      </c>
      <c r="B17" s="66"/>
      <c r="C17" s="67" t="str">
        <f>IF(B17&gt;0,VLOOKUP(B17,'Darbuotojai ir paslaugos'!C$6:F$65,2,FALSE),"")</f>
        <v/>
      </c>
      <c r="D17" s="68" t="s">
        <v>87</v>
      </c>
      <c r="E17" s="70" t="str">
        <f>IF(B17&lt;&gt;"",HLOOKUP(B17,'Vykdymo planas'!H$51:AA$64,14,FALSE),"")</f>
        <v/>
      </c>
      <c r="F17" s="70">
        <f>IF(B17&gt;0,ROUND(VLOOKUP(B17,'Darbuotojai ir paslaugos'!C$6:F$65,4,FALSE),2),0)</f>
        <v>0</v>
      </c>
      <c r="G17" s="70" t="str">
        <f t="shared" si="1"/>
        <v>0,00</v>
      </c>
      <c r="H17" s="70">
        <f t="shared" si="0"/>
        <v>0</v>
      </c>
      <c r="I17" s="71"/>
      <c r="J17" s="61"/>
      <c r="S17" s="55"/>
    </row>
    <row r="18" spans="1:19" x14ac:dyDescent="0.2">
      <c r="A18" s="65" t="s">
        <v>98</v>
      </c>
      <c r="B18" s="66"/>
      <c r="C18" s="67" t="str">
        <f>IF(B18&gt;0,VLOOKUP(B18,'Darbuotojai ir paslaugos'!C$6:F$65,2,FALSE),"")</f>
        <v/>
      </c>
      <c r="D18" s="68" t="s">
        <v>87</v>
      </c>
      <c r="E18" s="70" t="str">
        <f>IF(B18&lt;&gt;"",HLOOKUP(B18,'Vykdymo planas'!H$51:AA$64,14,FALSE),"")</f>
        <v/>
      </c>
      <c r="F18" s="70">
        <f>IF(B18&gt;0,ROUND(VLOOKUP(B18,'Darbuotojai ir paslaugos'!C$6:F$65,4,FALSE),2),0)</f>
        <v>0</v>
      </c>
      <c r="G18" s="70" t="str">
        <f t="shared" si="1"/>
        <v>0,00</v>
      </c>
      <c r="H18" s="70">
        <f t="shared" si="0"/>
        <v>0</v>
      </c>
      <c r="I18" s="71"/>
      <c r="J18" s="61"/>
      <c r="S18" s="55"/>
    </row>
    <row r="19" spans="1:19" x14ac:dyDescent="0.2">
      <c r="A19" s="65" t="s">
        <v>99</v>
      </c>
      <c r="B19" s="66"/>
      <c r="C19" s="67" t="str">
        <f>IF(B19&gt;0,VLOOKUP(B19,'Darbuotojai ir paslaugos'!C$6:F$65,2,FALSE),"")</f>
        <v/>
      </c>
      <c r="D19" s="68" t="s">
        <v>87</v>
      </c>
      <c r="E19" s="70" t="str">
        <f>IF(B19&lt;&gt;"",HLOOKUP(B19,'Vykdymo planas'!H$51:AA$64,14,FALSE),"")</f>
        <v/>
      </c>
      <c r="F19" s="70">
        <f>IF(B19&gt;0,ROUND(VLOOKUP(B19,'Darbuotojai ir paslaugos'!C$6:F$65,4,FALSE),2),0)</f>
        <v>0</v>
      </c>
      <c r="G19" s="70" t="str">
        <f t="shared" si="1"/>
        <v>0,00</v>
      </c>
      <c r="H19" s="70">
        <f t="shared" si="0"/>
        <v>0</v>
      </c>
      <c r="I19" s="71"/>
      <c r="J19" s="61"/>
      <c r="S19" s="55"/>
    </row>
    <row r="20" spans="1:19" x14ac:dyDescent="0.2">
      <c r="A20" s="65" t="s">
        <v>100</v>
      </c>
      <c r="B20" s="66"/>
      <c r="C20" s="67" t="str">
        <f>IF(B20&gt;0,VLOOKUP(B20,'Darbuotojai ir paslaugos'!C$6:F$65,2,FALSE),"")</f>
        <v/>
      </c>
      <c r="D20" s="68" t="s">
        <v>87</v>
      </c>
      <c r="E20" s="70" t="str">
        <f>IF(B20&lt;&gt;"",HLOOKUP(B20,'Vykdymo planas'!H$51:AA$64,14,FALSE),"")</f>
        <v/>
      </c>
      <c r="F20" s="70">
        <f>IF(B20&gt;0,ROUND(VLOOKUP(B20,'Darbuotojai ir paslaugos'!C$6:F$65,4,FALSE),2),0)</f>
        <v>0</v>
      </c>
      <c r="G20" s="70" t="str">
        <f t="shared" si="1"/>
        <v>0,00</v>
      </c>
      <c r="H20" s="70">
        <f t="shared" si="0"/>
        <v>0</v>
      </c>
      <c r="I20" s="71"/>
      <c r="J20" s="61"/>
      <c r="S20" s="55"/>
    </row>
    <row r="21" spans="1:19" x14ac:dyDescent="0.2">
      <c r="A21" s="65" t="s">
        <v>101</v>
      </c>
      <c r="B21" s="66"/>
      <c r="C21" s="67" t="str">
        <f>IF(B21&gt;0,VLOOKUP(B21,'Darbuotojai ir paslaugos'!C$6:F$65,2,FALSE),"")</f>
        <v/>
      </c>
      <c r="D21" s="68" t="s">
        <v>87</v>
      </c>
      <c r="E21" s="70" t="str">
        <f>IF(B21&lt;&gt;"",HLOOKUP(B21,'Vykdymo planas'!H$51:AA$64,14,FALSE),"")</f>
        <v/>
      </c>
      <c r="F21" s="70">
        <f>IF(B21&gt;0,ROUND(VLOOKUP(B21,'Darbuotojai ir paslaugos'!C$6:F$65,4,FALSE),2),0)</f>
        <v>0</v>
      </c>
      <c r="G21" s="70" t="str">
        <f t="shared" si="1"/>
        <v>0,00</v>
      </c>
      <c r="H21" s="70">
        <f t="shared" si="0"/>
        <v>0</v>
      </c>
      <c r="I21" s="71"/>
      <c r="J21" s="61"/>
      <c r="S21" s="55"/>
    </row>
    <row r="22" spans="1:19" x14ac:dyDescent="0.2">
      <c r="A22" s="65" t="s">
        <v>102</v>
      </c>
      <c r="B22" s="66"/>
      <c r="C22" s="67" t="str">
        <f>IF(B22&gt;0,VLOOKUP(B22,'Darbuotojai ir paslaugos'!C$6:F$65,2,FALSE),"")</f>
        <v/>
      </c>
      <c r="D22" s="68" t="s">
        <v>87</v>
      </c>
      <c r="E22" s="70" t="str">
        <f>IF(B22&lt;&gt;"",HLOOKUP(B22,'Vykdymo planas'!H$51:AA$64,14,FALSE),"")</f>
        <v/>
      </c>
      <c r="F22" s="70">
        <f>IF(B22&gt;0,ROUND(VLOOKUP(B22,'Darbuotojai ir paslaugos'!C$6:F$65,4,FALSE),2),0)</f>
        <v>0</v>
      </c>
      <c r="G22" s="70" t="str">
        <f t="shared" si="1"/>
        <v>0,00</v>
      </c>
      <c r="H22" s="70">
        <f t="shared" si="0"/>
        <v>0</v>
      </c>
      <c r="I22" s="71"/>
      <c r="J22" s="61"/>
      <c r="S22" s="55"/>
    </row>
    <row r="23" spans="1:19" x14ac:dyDescent="0.2">
      <c r="A23" s="65" t="s">
        <v>103</v>
      </c>
      <c r="B23" s="66"/>
      <c r="C23" s="67" t="str">
        <f>IF(B23&gt;0,VLOOKUP(B23,'Darbuotojai ir paslaugos'!C$6:F$65,2,FALSE),"")</f>
        <v/>
      </c>
      <c r="D23" s="68" t="s">
        <v>87</v>
      </c>
      <c r="E23" s="70" t="str">
        <f>IF(B23&lt;&gt;"",HLOOKUP(B23,'Vykdymo planas'!H$51:AA$64,14,FALSE),"")</f>
        <v/>
      </c>
      <c r="F23" s="70">
        <f>IF(B23&gt;0,ROUND(VLOOKUP(B23,'Darbuotojai ir paslaugos'!C$6:F$65,4,FALSE),2),0)</f>
        <v>0</v>
      </c>
      <c r="G23" s="70" t="str">
        <f t="shared" si="1"/>
        <v>0,00</v>
      </c>
      <c r="H23" s="70">
        <f t="shared" si="0"/>
        <v>0</v>
      </c>
      <c r="I23" s="71"/>
      <c r="J23" s="61"/>
      <c r="S23" s="55"/>
    </row>
    <row r="24" spans="1:19" x14ac:dyDescent="0.2">
      <c r="A24" s="65" t="s">
        <v>104</v>
      </c>
      <c r="B24" s="66"/>
      <c r="C24" s="67" t="str">
        <f>IF(B24&gt;0,VLOOKUP(B24,'Darbuotojai ir paslaugos'!C$6:F$65,2,FALSE),"")</f>
        <v/>
      </c>
      <c r="D24" s="68" t="s">
        <v>87</v>
      </c>
      <c r="E24" s="70" t="str">
        <f>IF(B24&lt;&gt;"",HLOOKUP(B24,'Vykdymo planas'!H$51:AA$64,14,FALSE),"")</f>
        <v/>
      </c>
      <c r="F24" s="70">
        <f>IF(B24&gt;0,ROUND(VLOOKUP(B24,'Darbuotojai ir paslaugos'!C$6:F$65,4,FALSE),2),0)</f>
        <v>0</v>
      </c>
      <c r="G24" s="70" t="str">
        <f t="shared" si="1"/>
        <v>0,00</v>
      </c>
      <c r="H24" s="70">
        <f t="shared" si="0"/>
        <v>0</v>
      </c>
      <c r="I24" s="71"/>
      <c r="J24" s="61"/>
      <c r="S24" s="55"/>
    </row>
    <row r="25" spans="1:19" x14ac:dyDescent="0.2">
      <c r="A25" s="65" t="s">
        <v>105</v>
      </c>
      <c r="B25" s="66"/>
      <c r="C25" s="67" t="str">
        <f>IF(B25&gt;0,VLOOKUP(B25,'Darbuotojai ir paslaugos'!C$6:F$65,2,FALSE),"")</f>
        <v/>
      </c>
      <c r="D25" s="68" t="s">
        <v>87</v>
      </c>
      <c r="E25" s="70" t="str">
        <f>IF(B25&lt;&gt;"",HLOOKUP(B25,'Vykdymo planas'!H$51:AA$64,14,FALSE),"")</f>
        <v/>
      </c>
      <c r="F25" s="70">
        <f>IF(B25&gt;0,ROUND(VLOOKUP(B25,'Darbuotojai ir paslaugos'!C$6:F$65,4,FALSE),2),0)</f>
        <v>0</v>
      </c>
      <c r="G25" s="70" t="str">
        <f t="shared" si="1"/>
        <v>0,00</v>
      </c>
      <c r="H25" s="70">
        <f t="shared" si="0"/>
        <v>0</v>
      </c>
      <c r="I25" s="71"/>
      <c r="J25" s="61"/>
      <c r="S25" s="55"/>
    </row>
    <row r="26" spans="1:19" x14ac:dyDescent="0.2">
      <c r="A26" s="65" t="s">
        <v>106</v>
      </c>
      <c r="B26" s="66"/>
      <c r="C26" s="67" t="str">
        <f>IF(B26&gt;0,VLOOKUP(B26,'Darbuotojai ir paslaugos'!C$6:F$65,2,FALSE),"")</f>
        <v/>
      </c>
      <c r="D26" s="68" t="s">
        <v>87</v>
      </c>
      <c r="E26" s="70" t="str">
        <f>IF(B26&lt;&gt;"",HLOOKUP(B26,'Vykdymo planas'!H$51:AA$64,14,FALSE),"")</f>
        <v/>
      </c>
      <c r="F26" s="70">
        <f>IF(B26&gt;0,ROUND(VLOOKUP(B26,'Darbuotojai ir paslaugos'!C$6:F$65,4,FALSE),2),0)</f>
        <v>0</v>
      </c>
      <c r="G26" s="70" t="str">
        <f t="shared" si="1"/>
        <v>0,00</v>
      </c>
      <c r="H26" s="70">
        <f t="shared" si="0"/>
        <v>0</v>
      </c>
      <c r="I26" s="71"/>
      <c r="J26" s="61"/>
      <c r="S26" s="55"/>
    </row>
    <row r="27" spans="1:19" x14ac:dyDescent="0.2">
      <c r="A27" s="65" t="s">
        <v>107</v>
      </c>
      <c r="B27" s="66"/>
      <c r="C27" s="67" t="str">
        <f>IF(B27&gt;0,VLOOKUP(B27,'Darbuotojai ir paslaugos'!C$6:F$65,2,FALSE),"")</f>
        <v/>
      </c>
      <c r="D27" s="68" t="s">
        <v>87</v>
      </c>
      <c r="E27" s="70" t="str">
        <f>IF(B27&lt;&gt;"",HLOOKUP(B27,'Vykdymo planas'!H$51:AA$64,14,FALSE),"")</f>
        <v/>
      </c>
      <c r="F27" s="70">
        <f>IF(B27&gt;0,ROUND(VLOOKUP(B27,'Darbuotojai ir paslaugos'!C$6:F$65,4,FALSE),2),0)</f>
        <v>0</v>
      </c>
      <c r="G27" s="70" t="str">
        <f t="shared" si="1"/>
        <v>0,00</v>
      </c>
      <c r="H27" s="70">
        <f t="shared" si="0"/>
        <v>0</v>
      </c>
      <c r="I27" s="71"/>
      <c r="J27" s="61"/>
      <c r="S27" s="55"/>
    </row>
    <row r="28" spans="1:19" ht="11.4" customHeight="1" x14ac:dyDescent="0.2">
      <c r="A28" s="62" t="s">
        <v>16</v>
      </c>
      <c r="B28" s="257" t="s">
        <v>108</v>
      </c>
      <c r="C28" s="258"/>
      <c r="D28" s="258"/>
      <c r="E28" s="258"/>
      <c r="F28" s="259"/>
      <c r="G28" s="63">
        <f>SUM(G29,G36,G43,G50,G57)</f>
        <v>0</v>
      </c>
      <c r="H28" s="63">
        <f>SUM(H29,H36,H43,H50,H57)</f>
        <v>0</v>
      </c>
      <c r="I28" s="64"/>
      <c r="J28" s="61"/>
      <c r="S28" s="55"/>
    </row>
    <row r="29" spans="1:19" ht="11.4" customHeight="1" x14ac:dyDescent="0.2">
      <c r="A29" s="265" t="s">
        <v>109</v>
      </c>
      <c r="B29" s="268" t="s">
        <v>110</v>
      </c>
      <c r="C29" s="72" t="s">
        <v>111</v>
      </c>
      <c r="D29" s="73"/>
      <c r="E29" s="74"/>
      <c r="F29" s="75"/>
      <c r="G29" s="75">
        <f>SUM(G30:G35)</f>
        <v>0</v>
      </c>
      <c r="H29" s="75">
        <f t="shared" ref="H29:H63" si="2">ROUND(G29*$D$3,2)</f>
        <v>0</v>
      </c>
      <c r="I29" s="76" t="s">
        <v>112</v>
      </c>
      <c r="J29" s="276"/>
      <c r="K29" s="277"/>
      <c r="S29" s="55"/>
    </row>
    <row r="30" spans="1:19" x14ac:dyDescent="0.2">
      <c r="A30" s="266"/>
      <c r="B30" s="269"/>
      <c r="C30" s="77" t="s">
        <v>113</v>
      </c>
      <c r="D30" s="78" t="s">
        <v>114</v>
      </c>
      <c r="E30" s="79">
        <f>J30</f>
        <v>0</v>
      </c>
      <c r="F30" s="80"/>
      <c r="G30" s="81">
        <f>ROUND(E30*F30*J31,2)</f>
        <v>0</v>
      </c>
      <c r="H30" s="81">
        <f t="shared" si="2"/>
        <v>0</v>
      </c>
      <c r="I30" s="82" t="s">
        <v>115</v>
      </c>
      <c r="J30" s="83"/>
      <c r="K30" s="84" t="s">
        <v>114</v>
      </c>
      <c r="S30" s="55"/>
    </row>
    <row r="31" spans="1:19" x14ac:dyDescent="0.2">
      <c r="A31" s="266"/>
      <c r="B31" s="269"/>
      <c r="C31" s="77" t="s">
        <v>116</v>
      </c>
      <c r="D31" s="78" t="s">
        <v>117</v>
      </c>
      <c r="E31" s="79">
        <f>IF(E30&gt;0,E30-1,0)</f>
        <v>0</v>
      </c>
      <c r="F31" s="80"/>
      <c r="G31" s="81">
        <f>ROUND(E31*F31*J31,2)</f>
        <v>0</v>
      </c>
      <c r="H31" s="81">
        <f t="shared" si="2"/>
        <v>0</v>
      </c>
      <c r="I31" s="85" t="s">
        <v>118</v>
      </c>
      <c r="J31" s="83"/>
      <c r="K31" s="84" t="s">
        <v>119</v>
      </c>
      <c r="S31" s="55"/>
    </row>
    <row r="32" spans="1:19" x14ac:dyDescent="0.2">
      <c r="A32" s="266"/>
      <c r="B32" s="269"/>
      <c r="C32" s="77" t="s">
        <v>120</v>
      </c>
      <c r="D32" s="86"/>
      <c r="E32" s="87"/>
      <c r="F32" s="80"/>
      <c r="G32" s="81">
        <f>ROUND(E32*F32,2)</f>
        <v>0</v>
      </c>
      <c r="H32" s="81">
        <f t="shared" si="2"/>
        <v>0</v>
      </c>
      <c r="I32" s="88"/>
      <c r="J32" s="61"/>
      <c r="S32" s="55"/>
    </row>
    <row r="33" spans="1:19" x14ac:dyDescent="0.2">
      <c r="A33" s="266"/>
      <c r="B33" s="269"/>
      <c r="C33" s="77" t="s">
        <v>121</v>
      </c>
      <c r="D33" s="86"/>
      <c r="E33" s="87"/>
      <c r="F33" s="80"/>
      <c r="G33" s="81">
        <f>ROUND(E33*F33,2)</f>
        <v>0</v>
      </c>
      <c r="H33" s="81">
        <f t="shared" si="2"/>
        <v>0</v>
      </c>
      <c r="I33" s="88"/>
      <c r="J33" s="61"/>
      <c r="S33" s="55"/>
    </row>
    <row r="34" spans="1:19" x14ac:dyDescent="0.2">
      <c r="A34" s="266"/>
      <c r="B34" s="269"/>
      <c r="C34" s="88" t="s">
        <v>122</v>
      </c>
      <c r="D34" s="86"/>
      <c r="E34" s="87"/>
      <c r="F34" s="80"/>
      <c r="G34" s="81">
        <f>ROUND(E34*F34,2)</f>
        <v>0</v>
      </c>
      <c r="H34" s="81">
        <f t="shared" si="2"/>
        <v>0</v>
      </c>
      <c r="I34" s="88"/>
      <c r="J34" s="61"/>
      <c r="S34" s="55"/>
    </row>
    <row r="35" spans="1:19" x14ac:dyDescent="0.2">
      <c r="A35" s="267"/>
      <c r="B35" s="270"/>
      <c r="C35" s="88" t="s">
        <v>122</v>
      </c>
      <c r="D35" s="86"/>
      <c r="E35" s="87"/>
      <c r="F35" s="80"/>
      <c r="G35" s="81">
        <f>ROUND(E35*F35,2)</f>
        <v>0</v>
      </c>
      <c r="H35" s="81">
        <f t="shared" si="2"/>
        <v>0</v>
      </c>
      <c r="I35" s="88"/>
      <c r="J35" s="61"/>
      <c r="S35" s="55"/>
    </row>
    <row r="36" spans="1:19" ht="11.4" customHeight="1" x14ac:dyDescent="0.2">
      <c r="A36" s="265" t="s">
        <v>123</v>
      </c>
      <c r="B36" s="268" t="s">
        <v>110</v>
      </c>
      <c r="C36" s="72" t="s">
        <v>111</v>
      </c>
      <c r="D36" s="73"/>
      <c r="E36" s="74"/>
      <c r="F36" s="75"/>
      <c r="G36" s="75">
        <f>SUM(G37:G42)</f>
        <v>0</v>
      </c>
      <c r="H36" s="75">
        <f t="shared" si="2"/>
        <v>0</v>
      </c>
      <c r="I36" s="76" t="s">
        <v>112</v>
      </c>
      <c r="J36" s="276"/>
      <c r="K36" s="277"/>
      <c r="S36" s="55"/>
    </row>
    <row r="37" spans="1:19" x14ac:dyDescent="0.2">
      <c r="A37" s="266"/>
      <c r="B37" s="269"/>
      <c r="C37" s="77" t="s">
        <v>113</v>
      </c>
      <c r="D37" s="78" t="s">
        <v>114</v>
      </c>
      <c r="E37" s="79">
        <f>J37</f>
        <v>0</v>
      </c>
      <c r="F37" s="80"/>
      <c r="G37" s="81">
        <f>ROUND(E37*F37*J38,2)</f>
        <v>0</v>
      </c>
      <c r="H37" s="81">
        <f t="shared" si="2"/>
        <v>0</v>
      </c>
      <c r="I37" s="82" t="s">
        <v>115</v>
      </c>
      <c r="J37" s="83"/>
      <c r="K37" s="84" t="s">
        <v>114</v>
      </c>
      <c r="S37" s="55"/>
    </row>
    <row r="38" spans="1:19" x14ac:dyDescent="0.2">
      <c r="A38" s="266"/>
      <c r="B38" s="269"/>
      <c r="C38" s="77" t="s">
        <v>116</v>
      </c>
      <c r="D38" s="78" t="s">
        <v>117</v>
      </c>
      <c r="E38" s="79">
        <f>IF(E37&gt;0,E37-1,0)</f>
        <v>0</v>
      </c>
      <c r="F38" s="80"/>
      <c r="G38" s="81">
        <f>ROUND(E38*F38*J38,2)</f>
        <v>0</v>
      </c>
      <c r="H38" s="81">
        <f t="shared" si="2"/>
        <v>0</v>
      </c>
      <c r="I38" s="85" t="s">
        <v>118</v>
      </c>
      <c r="J38" s="83"/>
      <c r="K38" s="84" t="s">
        <v>119</v>
      </c>
      <c r="S38" s="55"/>
    </row>
    <row r="39" spans="1:19" x14ac:dyDescent="0.2">
      <c r="A39" s="266"/>
      <c r="B39" s="269"/>
      <c r="C39" s="77" t="s">
        <v>120</v>
      </c>
      <c r="D39" s="86"/>
      <c r="E39" s="87"/>
      <c r="F39" s="80"/>
      <c r="G39" s="81">
        <f>ROUND(E39*F39,2)</f>
        <v>0</v>
      </c>
      <c r="H39" s="81">
        <f t="shared" si="2"/>
        <v>0</v>
      </c>
      <c r="I39" s="88"/>
      <c r="J39" s="61"/>
      <c r="S39" s="55"/>
    </row>
    <row r="40" spans="1:19" x14ac:dyDescent="0.2">
      <c r="A40" s="266"/>
      <c r="B40" s="269"/>
      <c r="C40" s="77" t="s">
        <v>121</v>
      </c>
      <c r="D40" s="86"/>
      <c r="E40" s="87"/>
      <c r="F40" s="80"/>
      <c r="G40" s="81">
        <f>ROUND(E40*F40,2)</f>
        <v>0</v>
      </c>
      <c r="H40" s="81">
        <f t="shared" si="2"/>
        <v>0</v>
      </c>
      <c r="I40" s="88"/>
      <c r="J40" s="61"/>
      <c r="S40" s="55"/>
    </row>
    <row r="41" spans="1:19" x14ac:dyDescent="0.2">
      <c r="A41" s="266"/>
      <c r="B41" s="269"/>
      <c r="C41" s="88" t="s">
        <v>122</v>
      </c>
      <c r="D41" s="86"/>
      <c r="E41" s="87"/>
      <c r="F41" s="80"/>
      <c r="G41" s="81">
        <f>ROUND(E41*F41,2)</f>
        <v>0</v>
      </c>
      <c r="H41" s="81">
        <f t="shared" si="2"/>
        <v>0</v>
      </c>
      <c r="I41" s="88"/>
      <c r="J41" s="61"/>
      <c r="S41" s="55"/>
    </row>
    <row r="42" spans="1:19" x14ac:dyDescent="0.2">
      <c r="A42" s="267"/>
      <c r="B42" s="270"/>
      <c r="C42" s="88" t="s">
        <v>122</v>
      </c>
      <c r="D42" s="86"/>
      <c r="E42" s="87"/>
      <c r="F42" s="80"/>
      <c r="G42" s="81">
        <f>ROUND(E42*F42,2)</f>
        <v>0</v>
      </c>
      <c r="H42" s="81">
        <f t="shared" si="2"/>
        <v>0</v>
      </c>
      <c r="I42" s="88"/>
      <c r="J42" s="61"/>
      <c r="S42" s="55"/>
    </row>
    <row r="43" spans="1:19" ht="11.4" customHeight="1" x14ac:dyDescent="0.2">
      <c r="A43" s="265" t="s">
        <v>124</v>
      </c>
      <c r="B43" s="268" t="s">
        <v>110</v>
      </c>
      <c r="C43" s="72" t="s">
        <v>111</v>
      </c>
      <c r="D43" s="73"/>
      <c r="E43" s="74"/>
      <c r="F43" s="75"/>
      <c r="G43" s="75">
        <f>SUM(G44:G49)</f>
        <v>0</v>
      </c>
      <c r="H43" s="75">
        <f t="shared" si="2"/>
        <v>0</v>
      </c>
      <c r="I43" s="76" t="s">
        <v>112</v>
      </c>
      <c r="J43" s="276"/>
      <c r="K43" s="277"/>
      <c r="S43" s="55"/>
    </row>
    <row r="44" spans="1:19" x14ac:dyDescent="0.2">
      <c r="A44" s="266"/>
      <c r="B44" s="269"/>
      <c r="C44" s="77" t="s">
        <v>113</v>
      </c>
      <c r="D44" s="78" t="s">
        <v>114</v>
      </c>
      <c r="E44" s="79">
        <f>J44</f>
        <v>0</v>
      </c>
      <c r="F44" s="80"/>
      <c r="G44" s="81">
        <f>ROUND(E44*F44*J45,2)</f>
        <v>0</v>
      </c>
      <c r="H44" s="81">
        <f t="shared" si="2"/>
        <v>0</v>
      </c>
      <c r="I44" s="82" t="s">
        <v>115</v>
      </c>
      <c r="J44" s="83"/>
      <c r="K44" s="84" t="s">
        <v>114</v>
      </c>
      <c r="S44" s="55"/>
    </row>
    <row r="45" spans="1:19" x14ac:dyDescent="0.2">
      <c r="A45" s="266"/>
      <c r="B45" s="269"/>
      <c r="C45" s="77" t="s">
        <v>116</v>
      </c>
      <c r="D45" s="78" t="s">
        <v>117</v>
      </c>
      <c r="E45" s="79">
        <f>IF(E44&gt;0,E44-1,0)</f>
        <v>0</v>
      </c>
      <c r="F45" s="80"/>
      <c r="G45" s="81">
        <f>ROUND(E45*F45*J45,2)</f>
        <v>0</v>
      </c>
      <c r="H45" s="81">
        <f t="shared" si="2"/>
        <v>0</v>
      </c>
      <c r="I45" s="85" t="s">
        <v>118</v>
      </c>
      <c r="J45" s="83"/>
      <c r="K45" s="84" t="s">
        <v>119</v>
      </c>
      <c r="S45" s="55"/>
    </row>
    <row r="46" spans="1:19" x14ac:dyDescent="0.2">
      <c r="A46" s="266"/>
      <c r="B46" s="269"/>
      <c r="C46" s="77" t="s">
        <v>120</v>
      </c>
      <c r="D46" s="86"/>
      <c r="E46" s="87"/>
      <c r="F46" s="80"/>
      <c r="G46" s="81">
        <f>ROUND(E46*F46,2)</f>
        <v>0</v>
      </c>
      <c r="H46" s="81">
        <f t="shared" si="2"/>
        <v>0</v>
      </c>
      <c r="I46" s="88"/>
      <c r="J46" s="61"/>
      <c r="S46" s="55"/>
    </row>
    <row r="47" spans="1:19" x14ac:dyDescent="0.2">
      <c r="A47" s="266"/>
      <c r="B47" s="269"/>
      <c r="C47" s="77" t="s">
        <v>121</v>
      </c>
      <c r="D47" s="86"/>
      <c r="E47" s="87"/>
      <c r="F47" s="80"/>
      <c r="G47" s="81">
        <f>ROUND(E47*F47,2)</f>
        <v>0</v>
      </c>
      <c r="H47" s="81">
        <f t="shared" si="2"/>
        <v>0</v>
      </c>
      <c r="I47" s="88"/>
      <c r="J47" s="61"/>
      <c r="S47" s="55"/>
    </row>
    <row r="48" spans="1:19" x14ac:dyDescent="0.2">
      <c r="A48" s="266"/>
      <c r="B48" s="269"/>
      <c r="C48" s="88" t="s">
        <v>122</v>
      </c>
      <c r="D48" s="86"/>
      <c r="E48" s="87"/>
      <c r="F48" s="80"/>
      <c r="G48" s="81">
        <f>ROUND(E48*F48,2)</f>
        <v>0</v>
      </c>
      <c r="H48" s="81">
        <f t="shared" si="2"/>
        <v>0</v>
      </c>
      <c r="I48" s="88"/>
      <c r="J48" s="61"/>
      <c r="S48" s="55"/>
    </row>
    <row r="49" spans="1:19" x14ac:dyDescent="0.2">
      <c r="A49" s="267"/>
      <c r="B49" s="270"/>
      <c r="C49" s="88" t="s">
        <v>122</v>
      </c>
      <c r="D49" s="86"/>
      <c r="E49" s="87"/>
      <c r="F49" s="80"/>
      <c r="G49" s="81">
        <f>ROUND(E49*F49,2)</f>
        <v>0</v>
      </c>
      <c r="H49" s="81">
        <f t="shared" si="2"/>
        <v>0</v>
      </c>
      <c r="I49" s="88"/>
      <c r="J49" s="61"/>
      <c r="S49" s="55"/>
    </row>
    <row r="50" spans="1:19" ht="11.4" customHeight="1" x14ac:dyDescent="0.2">
      <c r="A50" s="265" t="s">
        <v>125</v>
      </c>
      <c r="B50" s="268" t="s">
        <v>110</v>
      </c>
      <c r="C50" s="72" t="s">
        <v>111</v>
      </c>
      <c r="D50" s="73"/>
      <c r="E50" s="74"/>
      <c r="F50" s="75"/>
      <c r="G50" s="75">
        <f>SUM(G51:G56)</f>
        <v>0</v>
      </c>
      <c r="H50" s="75">
        <f t="shared" si="2"/>
        <v>0</v>
      </c>
      <c r="I50" s="76" t="s">
        <v>112</v>
      </c>
      <c r="J50" s="276"/>
      <c r="K50" s="277"/>
      <c r="S50" s="55"/>
    </row>
    <row r="51" spans="1:19" x14ac:dyDescent="0.2">
      <c r="A51" s="266"/>
      <c r="B51" s="269"/>
      <c r="C51" s="77" t="s">
        <v>113</v>
      </c>
      <c r="D51" s="78" t="s">
        <v>114</v>
      </c>
      <c r="E51" s="79">
        <f>J51</f>
        <v>0</v>
      </c>
      <c r="F51" s="80"/>
      <c r="G51" s="81">
        <f>ROUND(E51*F51*J52,2)</f>
        <v>0</v>
      </c>
      <c r="H51" s="81">
        <f t="shared" si="2"/>
        <v>0</v>
      </c>
      <c r="I51" s="82" t="s">
        <v>115</v>
      </c>
      <c r="J51" s="83"/>
      <c r="K51" s="84" t="s">
        <v>114</v>
      </c>
      <c r="S51" s="55"/>
    </row>
    <row r="52" spans="1:19" x14ac:dyDescent="0.2">
      <c r="A52" s="266"/>
      <c r="B52" s="269"/>
      <c r="C52" s="77" t="s">
        <v>116</v>
      </c>
      <c r="D52" s="78" t="s">
        <v>117</v>
      </c>
      <c r="E52" s="79">
        <f>IF(E51&gt;0,E51-1,0)</f>
        <v>0</v>
      </c>
      <c r="F52" s="80"/>
      <c r="G52" s="81">
        <f>ROUND(E52*F52*J52,2)</f>
        <v>0</v>
      </c>
      <c r="H52" s="81">
        <f t="shared" si="2"/>
        <v>0</v>
      </c>
      <c r="I52" s="85" t="s">
        <v>118</v>
      </c>
      <c r="J52" s="83"/>
      <c r="K52" s="84" t="s">
        <v>119</v>
      </c>
      <c r="S52" s="55"/>
    </row>
    <row r="53" spans="1:19" x14ac:dyDescent="0.2">
      <c r="A53" s="266"/>
      <c r="B53" s="269"/>
      <c r="C53" s="77" t="s">
        <v>120</v>
      </c>
      <c r="D53" s="86"/>
      <c r="E53" s="87"/>
      <c r="F53" s="80"/>
      <c r="G53" s="81">
        <f>ROUND(E53*F53,2)</f>
        <v>0</v>
      </c>
      <c r="H53" s="81">
        <f t="shared" si="2"/>
        <v>0</v>
      </c>
      <c r="I53" s="88"/>
      <c r="J53" s="61"/>
      <c r="S53" s="55"/>
    </row>
    <row r="54" spans="1:19" x14ac:dyDescent="0.2">
      <c r="A54" s="266"/>
      <c r="B54" s="269"/>
      <c r="C54" s="77" t="s">
        <v>121</v>
      </c>
      <c r="D54" s="86"/>
      <c r="E54" s="87"/>
      <c r="F54" s="80"/>
      <c r="G54" s="81">
        <f>ROUND(E54*F54,2)</f>
        <v>0</v>
      </c>
      <c r="H54" s="81">
        <f t="shared" si="2"/>
        <v>0</v>
      </c>
      <c r="I54" s="88"/>
      <c r="J54" s="61"/>
      <c r="S54" s="55"/>
    </row>
    <row r="55" spans="1:19" x14ac:dyDescent="0.2">
      <c r="A55" s="266"/>
      <c r="B55" s="269"/>
      <c r="C55" s="88" t="s">
        <v>122</v>
      </c>
      <c r="D55" s="86"/>
      <c r="E55" s="87"/>
      <c r="F55" s="80"/>
      <c r="G55" s="81">
        <f>ROUND(E55*F55,2)</f>
        <v>0</v>
      </c>
      <c r="H55" s="81">
        <f t="shared" si="2"/>
        <v>0</v>
      </c>
      <c r="I55" s="88"/>
      <c r="J55" s="61"/>
      <c r="S55" s="55"/>
    </row>
    <row r="56" spans="1:19" x14ac:dyDescent="0.2">
      <c r="A56" s="267"/>
      <c r="B56" s="270"/>
      <c r="C56" s="88" t="s">
        <v>122</v>
      </c>
      <c r="D56" s="86"/>
      <c r="E56" s="87"/>
      <c r="F56" s="80"/>
      <c r="G56" s="81">
        <f>ROUND(E56*F56,2)</f>
        <v>0</v>
      </c>
      <c r="H56" s="81">
        <f t="shared" si="2"/>
        <v>0</v>
      </c>
      <c r="I56" s="88"/>
      <c r="J56" s="61"/>
      <c r="S56" s="55"/>
    </row>
    <row r="57" spans="1:19" ht="11.4" customHeight="1" x14ac:dyDescent="0.2">
      <c r="A57" s="265" t="s">
        <v>126</v>
      </c>
      <c r="B57" s="268" t="s">
        <v>110</v>
      </c>
      <c r="C57" s="72" t="s">
        <v>111</v>
      </c>
      <c r="D57" s="73"/>
      <c r="E57" s="74"/>
      <c r="F57" s="75"/>
      <c r="G57" s="75">
        <f>SUM(G58:G63)</f>
        <v>0</v>
      </c>
      <c r="H57" s="75">
        <f t="shared" si="2"/>
        <v>0</v>
      </c>
      <c r="I57" s="76" t="s">
        <v>112</v>
      </c>
      <c r="J57" s="276"/>
      <c r="K57" s="277"/>
      <c r="S57" s="55"/>
    </row>
    <row r="58" spans="1:19" x14ac:dyDescent="0.2">
      <c r="A58" s="266"/>
      <c r="B58" s="269"/>
      <c r="C58" s="77" t="s">
        <v>113</v>
      </c>
      <c r="D58" s="78" t="s">
        <v>114</v>
      </c>
      <c r="E58" s="79">
        <f>J58</f>
        <v>0</v>
      </c>
      <c r="F58" s="80"/>
      <c r="G58" s="81">
        <f>ROUND(E58*F58*J59,2)</f>
        <v>0</v>
      </c>
      <c r="H58" s="81">
        <f t="shared" si="2"/>
        <v>0</v>
      </c>
      <c r="I58" s="82" t="s">
        <v>115</v>
      </c>
      <c r="J58" s="83"/>
      <c r="K58" s="84" t="s">
        <v>114</v>
      </c>
      <c r="S58" s="55"/>
    </row>
    <row r="59" spans="1:19" x14ac:dyDescent="0.2">
      <c r="A59" s="266"/>
      <c r="B59" s="269"/>
      <c r="C59" s="77" t="s">
        <v>116</v>
      </c>
      <c r="D59" s="78" t="s">
        <v>117</v>
      </c>
      <c r="E59" s="79">
        <f>IF(E58&gt;0,E58-1,0)</f>
        <v>0</v>
      </c>
      <c r="F59" s="80"/>
      <c r="G59" s="81">
        <f>ROUND(E59*F59*J59,2)</f>
        <v>0</v>
      </c>
      <c r="H59" s="81">
        <f t="shared" si="2"/>
        <v>0</v>
      </c>
      <c r="I59" s="85" t="s">
        <v>118</v>
      </c>
      <c r="J59" s="83"/>
      <c r="K59" s="84" t="s">
        <v>119</v>
      </c>
      <c r="S59" s="55"/>
    </row>
    <row r="60" spans="1:19" x14ac:dyDescent="0.2">
      <c r="A60" s="266"/>
      <c r="B60" s="269"/>
      <c r="C60" s="77" t="s">
        <v>120</v>
      </c>
      <c r="D60" s="86"/>
      <c r="E60" s="87"/>
      <c r="F60" s="80"/>
      <c r="G60" s="81">
        <f>ROUND(E60*F60,2)</f>
        <v>0</v>
      </c>
      <c r="H60" s="81">
        <f t="shared" si="2"/>
        <v>0</v>
      </c>
      <c r="I60" s="88"/>
      <c r="J60" s="61"/>
      <c r="S60" s="55"/>
    </row>
    <row r="61" spans="1:19" x14ac:dyDescent="0.2">
      <c r="A61" s="266"/>
      <c r="B61" s="269"/>
      <c r="C61" s="77" t="s">
        <v>121</v>
      </c>
      <c r="D61" s="86"/>
      <c r="E61" s="87"/>
      <c r="F61" s="80"/>
      <c r="G61" s="81">
        <f>ROUND(E61*F61,2)</f>
        <v>0</v>
      </c>
      <c r="H61" s="81">
        <f t="shared" si="2"/>
        <v>0</v>
      </c>
      <c r="I61" s="88"/>
      <c r="J61" s="61"/>
      <c r="S61" s="55"/>
    </row>
    <row r="62" spans="1:19" x14ac:dyDescent="0.2">
      <c r="A62" s="266"/>
      <c r="B62" s="269"/>
      <c r="C62" s="88" t="s">
        <v>122</v>
      </c>
      <c r="D62" s="86"/>
      <c r="E62" s="87"/>
      <c r="F62" s="80"/>
      <c r="G62" s="81">
        <f>ROUND(E62*F62,2)</f>
        <v>0</v>
      </c>
      <c r="H62" s="81">
        <f t="shared" si="2"/>
        <v>0</v>
      </c>
      <c r="I62" s="88"/>
      <c r="J62" s="61"/>
      <c r="S62" s="55"/>
    </row>
    <row r="63" spans="1:19" x14ac:dyDescent="0.2">
      <c r="A63" s="267"/>
      <c r="B63" s="270"/>
      <c r="C63" s="88" t="s">
        <v>122</v>
      </c>
      <c r="D63" s="86"/>
      <c r="E63" s="87"/>
      <c r="F63" s="80"/>
      <c r="G63" s="81">
        <f>ROUND(E63*F63,2)</f>
        <v>0</v>
      </c>
      <c r="H63" s="81">
        <f t="shared" si="2"/>
        <v>0</v>
      </c>
      <c r="I63" s="88"/>
      <c r="J63" s="61"/>
      <c r="S63" s="55"/>
    </row>
    <row r="64" spans="1:19" ht="57" x14ac:dyDescent="0.2">
      <c r="A64" s="62" t="s">
        <v>8</v>
      </c>
      <c r="B64" s="257" t="s">
        <v>127</v>
      </c>
      <c r="C64" s="258"/>
      <c r="D64" s="258"/>
      <c r="E64" s="258"/>
      <c r="F64" s="259"/>
      <c r="G64" s="63">
        <f>SUM(G65:G84)</f>
        <v>0</v>
      </c>
      <c r="H64" s="63">
        <f>SUM(H65:H84)</f>
        <v>0</v>
      </c>
      <c r="I64" s="89"/>
      <c r="J64" s="90"/>
      <c r="K64" s="91" t="s">
        <v>128</v>
      </c>
      <c r="L64" s="91" t="s">
        <v>129</v>
      </c>
      <c r="M64" s="91" t="s">
        <v>130</v>
      </c>
      <c r="N64" s="91" t="s">
        <v>131</v>
      </c>
      <c r="O64" s="91" t="s">
        <v>132</v>
      </c>
      <c r="P64" s="91" t="s">
        <v>133</v>
      </c>
      <c r="Q64" s="91" t="s">
        <v>134</v>
      </c>
      <c r="R64" s="91" t="s">
        <v>135</v>
      </c>
      <c r="S64" s="55"/>
    </row>
    <row r="65" spans="1:19" x14ac:dyDescent="0.2">
      <c r="A65" s="65" t="s">
        <v>136</v>
      </c>
      <c r="B65" s="245"/>
      <c r="C65" s="246"/>
      <c r="D65" s="93"/>
      <c r="E65" s="69"/>
      <c r="F65" s="70">
        <f>R65</f>
        <v>0</v>
      </c>
      <c r="G65" s="70">
        <f>ROUND(E65*F65,2)</f>
        <v>0</v>
      </c>
      <c r="H65" s="70">
        <f t="shared" ref="H65:H84" si="3">ROUND(G65*$D$3,2)</f>
        <v>0</v>
      </c>
      <c r="I65" s="92"/>
      <c r="J65" s="61"/>
      <c r="K65" s="94"/>
      <c r="L65" s="80"/>
      <c r="M65" s="80"/>
      <c r="N65" s="80"/>
      <c r="O65" s="81" t="str">
        <f>IFERROR((L65-N65)/M65,"0")</f>
        <v>0</v>
      </c>
      <c r="P65" s="80"/>
      <c r="Q65" s="95"/>
      <c r="R65" s="81">
        <f>O65*P65*Q65</f>
        <v>0</v>
      </c>
      <c r="S65" s="55"/>
    </row>
    <row r="66" spans="1:19" x14ac:dyDescent="0.2">
      <c r="A66" s="65" t="s">
        <v>137</v>
      </c>
      <c r="B66" s="245"/>
      <c r="C66" s="246"/>
      <c r="D66" s="93"/>
      <c r="E66" s="69"/>
      <c r="F66" s="70">
        <f t="shared" ref="F66:F84" si="4">R66</f>
        <v>0</v>
      </c>
      <c r="G66" s="70">
        <f t="shared" ref="G66:G84" si="5">ROUND(E66*F66,2)</f>
        <v>0</v>
      </c>
      <c r="H66" s="70">
        <f t="shared" si="3"/>
        <v>0</v>
      </c>
      <c r="I66" s="96"/>
      <c r="J66" s="61"/>
      <c r="K66" s="97"/>
      <c r="L66" s="80"/>
      <c r="M66" s="80"/>
      <c r="N66" s="80"/>
      <c r="O66" s="81" t="str">
        <f t="shared" ref="O66:O84" si="6">IFERROR((L66-N66)/M66,"0")</f>
        <v>0</v>
      </c>
      <c r="P66" s="80"/>
      <c r="Q66" s="95"/>
      <c r="R66" s="81">
        <f t="shared" ref="R66:R84" si="7">O66*P66*Q66</f>
        <v>0</v>
      </c>
      <c r="S66" s="55"/>
    </row>
    <row r="67" spans="1:19" x14ac:dyDescent="0.2">
      <c r="A67" s="65" t="s">
        <v>138</v>
      </c>
      <c r="B67" s="245"/>
      <c r="C67" s="246"/>
      <c r="D67" s="93"/>
      <c r="E67" s="69"/>
      <c r="F67" s="70">
        <f t="shared" si="4"/>
        <v>0</v>
      </c>
      <c r="G67" s="70">
        <f t="shared" si="5"/>
        <v>0</v>
      </c>
      <c r="H67" s="70">
        <f t="shared" si="3"/>
        <v>0</v>
      </c>
      <c r="I67" s="92"/>
      <c r="J67" s="61"/>
      <c r="K67" s="97"/>
      <c r="L67" s="80"/>
      <c r="M67" s="80"/>
      <c r="N67" s="80"/>
      <c r="O67" s="81" t="str">
        <f t="shared" si="6"/>
        <v>0</v>
      </c>
      <c r="P67" s="80"/>
      <c r="Q67" s="95"/>
      <c r="R67" s="81">
        <f t="shared" si="7"/>
        <v>0</v>
      </c>
      <c r="S67" s="55"/>
    </row>
    <row r="68" spans="1:19" x14ac:dyDescent="0.2">
      <c r="A68" s="65" t="s">
        <v>139</v>
      </c>
      <c r="B68" s="245"/>
      <c r="C68" s="246"/>
      <c r="D68" s="93"/>
      <c r="E68" s="69"/>
      <c r="F68" s="70">
        <f t="shared" si="4"/>
        <v>0</v>
      </c>
      <c r="G68" s="70">
        <f t="shared" si="5"/>
        <v>0</v>
      </c>
      <c r="H68" s="70">
        <f t="shared" si="3"/>
        <v>0</v>
      </c>
      <c r="I68" s="92"/>
      <c r="J68" s="61"/>
      <c r="K68" s="97"/>
      <c r="L68" s="80"/>
      <c r="M68" s="80"/>
      <c r="N68" s="80"/>
      <c r="O68" s="81" t="str">
        <f t="shared" si="6"/>
        <v>0</v>
      </c>
      <c r="P68" s="80"/>
      <c r="Q68" s="95"/>
      <c r="R68" s="81">
        <f t="shared" si="7"/>
        <v>0</v>
      </c>
      <c r="S68" s="55"/>
    </row>
    <row r="69" spans="1:19" x14ac:dyDescent="0.2">
      <c r="A69" s="65" t="s">
        <v>140</v>
      </c>
      <c r="B69" s="245"/>
      <c r="C69" s="246"/>
      <c r="D69" s="93"/>
      <c r="E69" s="69"/>
      <c r="F69" s="70">
        <f t="shared" si="4"/>
        <v>0</v>
      </c>
      <c r="G69" s="70">
        <f t="shared" si="5"/>
        <v>0</v>
      </c>
      <c r="H69" s="70">
        <f t="shared" si="3"/>
        <v>0</v>
      </c>
      <c r="I69" s="92"/>
      <c r="J69" s="61"/>
      <c r="K69" s="97"/>
      <c r="L69" s="80"/>
      <c r="M69" s="80"/>
      <c r="N69" s="80"/>
      <c r="O69" s="81" t="str">
        <f t="shared" si="6"/>
        <v>0</v>
      </c>
      <c r="P69" s="80"/>
      <c r="Q69" s="95"/>
      <c r="R69" s="81">
        <f t="shared" si="7"/>
        <v>0</v>
      </c>
      <c r="S69" s="55"/>
    </row>
    <row r="70" spans="1:19" x14ac:dyDescent="0.2">
      <c r="A70" s="65" t="s">
        <v>141</v>
      </c>
      <c r="B70" s="245"/>
      <c r="C70" s="246"/>
      <c r="D70" s="93"/>
      <c r="E70" s="69"/>
      <c r="F70" s="70">
        <f t="shared" si="4"/>
        <v>0</v>
      </c>
      <c r="G70" s="70">
        <f t="shared" si="5"/>
        <v>0</v>
      </c>
      <c r="H70" s="70">
        <f t="shared" si="3"/>
        <v>0</v>
      </c>
      <c r="I70" s="92"/>
      <c r="J70" s="61"/>
      <c r="K70" s="97"/>
      <c r="L70" s="80"/>
      <c r="M70" s="80"/>
      <c r="N70" s="80"/>
      <c r="O70" s="81" t="str">
        <f t="shared" si="6"/>
        <v>0</v>
      </c>
      <c r="P70" s="80"/>
      <c r="Q70" s="95"/>
      <c r="R70" s="81">
        <f t="shared" si="7"/>
        <v>0</v>
      </c>
      <c r="S70" s="55"/>
    </row>
    <row r="71" spans="1:19" x14ac:dyDescent="0.2">
      <c r="A71" s="65" t="s">
        <v>142</v>
      </c>
      <c r="B71" s="245"/>
      <c r="C71" s="246"/>
      <c r="D71" s="93"/>
      <c r="E71" s="69"/>
      <c r="F71" s="70">
        <f>R71</f>
        <v>0</v>
      </c>
      <c r="G71" s="70">
        <f t="shared" si="5"/>
        <v>0</v>
      </c>
      <c r="H71" s="70">
        <f t="shared" si="3"/>
        <v>0</v>
      </c>
      <c r="I71" s="92"/>
      <c r="J71" s="61"/>
      <c r="K71" s="97"/>
      <c r="L71" s="80"/>
      <c r="M71" s="80"/>
      <c r="N71" s="80"/>
      <c r="O71" s="81" t="str">
        <f t="shared" si="6"/>
        <v>0</v>
      </c>
      <c r="P71" s="80"/>
      <c r="Q71" s="95"/>
      <c r="R71" s="81">
        <f t="shared" si="7"/>
        <v>0</v>
      </c>
      <c r="S71" s="55"/>
    </row>
    <row r="72" spans="1:19" x14ac:dyDescent="0.2">
      <c r="A72" s="65" t="s">
        <v>143</v>
      </c>
      <c r="B72" s="245"/>
      <c r="C72" s="246"/>
      <c r="D72" s="93"/>
      <c r="E72" s="69"/>
      <c r="F72" s="70">
        <f t="shared" si="4"/>
        <v>0</v>
      </c>
      <c r="G72" s="70">
        <f t="shared" si="5"/>
        <v>0</v>
      </c>
      <c r="H72" s="70">
        <f t="shared" si="3"/>
        <v>0</v>
      </c>
      <c r="I72" s="92"/>
      <c r="J72" s="61"/>
      <c r="K72" s="97"/>
      <c r="L72" s="80"/>
      <c r="M72" s="80"/>
      <c r="N72" s="80"/>
      <c r="O72" s="81" t="str">
        <f t="shared" si="6"/>
        <v>0</v>
      </c>
      <c r="P72" s="80"/>
      <c r="Q72" s="95"/>
      <c r="R72" s="81">
        <f t="shared" si="7"/>
        <v>0</v>
      </c>
      <c r="S72" s="55"/>
    </row>
    <row r="73" spans="1:19" x14ac:dyDescent="0.2">
      <c r="A73" s="65" t="s">
        <v>144</v>
      </c>
      <c r="B73" s="245"/>
      <c r="C73" s="246"/>
      <c r="D73" s="93"/>
      <c r="E73" s="69"/>
      <c r="F73" s="70">
        <f t="shared" si="4"/>
        <v>0</v>
      </c>
      <c r="G73" s="70">
        <f t="shared" si="5"/>
        <v>0</v>
      </c>
      <c r="H73" s="70">
        <f t="shared" si="3"/>
        <v>0</v>
      </c>
      <c r="I73" s="92"/>
      <c r="J73" s="61"/>
      <c r="K73" s="97"/>
      <c r="L73" s="80"/>
      <c r="M73" s="80"/>
      <c r="N73" s="80"/>
      <c r="O73" s="81" t="str">
        <f t="shared" si="6"/>
        <v>0</v>
      </c>
      <c r="P73" s="80"/>
      <c r="Q73" s="95"/>
      <c r="R73" s="81">
        <f t="shared" si="7"/>
        <v>0</v>
      </c>
      <c r="S73" s="55"/>
    </row>
    <row r="74" spans="1:19" x14ac:dyDescent="0.2">
      <c r="A74" s="65" t="s">
        <v>145</v>
      </c>
      <c r="B74" s="245"/>
      <c r="C74" s="246"/>
      <c r="D74" s="93"/>
      <c r="E74" s="69"/>
      <c r="F74" s="70">
        <f t="shared" si="4"/>
        <v>0</v>
      </c>
      <c r="G74" s="70">
        <f t="shared" si="5"/>
        <v>0</v>
      </c>
      <c r="H74" s="70">
        <f t="shared" si="3"/>
        <v>0</v>
      </c>
      <c r="I74" s="92"/>
      <c r="J74" s="61"/>
      <c r="K74" s="97"/>
      <c r="L74" s="80"/>
      <c r="M74" s="80"/>
      <c r="N74" s="80"/>
      <c r="O74" s="81" t="str">
        <f t="shared" si="6"/>
        <v>0</v>
      </c>
      <c r="P74" s="80"/>
      <c r="Q74" s="95"/>
      <c r="R74" s="81">
        <f t="shared" si="7"/>
        <v>0</v>
      </c>
      <c r="S74" s="55"/>
    </row>
    <row r="75" spans="1:19" x14ac:dyDescent="0.2">
      <c r="A75" s="65" t="s">
        <v>146</v>
      </c>
      <c r="B75" s="245"/>
      <c r="C75" s="246"/>
      <c r="D75" s="93"/>
      <c r="E75" s="69"/>
      <c r="F75" s="70">
        <f t="shared" si="4"/>
        <v>0</v>
      </c>
      <c r="G75" s="70">
        <f t="shared" si="5"/>
        <v>0</v>
      </c>
      <c r="H75" s="70">
        <f t="shared" si="3"/>
        <v>0</v>
      </c>
      <c r="I75" s="92"/>
      <c r="J75" s="61"/>
      <c r="K75" s="97"/>
      <c r="L75" s="80"/>
      <c r="M75" s="80"/>
      <c r="N75" s="80"/>
      <c r="O75" s="81" t="str">
        <f t="shared" si="6"/>
        <v>0</v>
      </c>
      <c r="P75" s="80"/>
      <c r="Q75" s="95"/>
      <c r="R75" s="81">
        <f t="shared" si="7"/>
        <v>0</v>
      </c>
      <c r="S75" s="55"/>
    </row>
    <row r="76" spans="1:19" x14ac:dyDescent="0.2">
      <c r="A76" s="65" t="s">
        <v>147</v>
      </c>
      <c r="B76" s="245"/>
      <c r="C76" s="246"/>
      <c r="D76" s="93"/>
      <c r="E76" s="69"/>
      <c r="F76" s="70">
        <f t="shared" si="4"/>
        <v>0</v>
      </c>
      <c r="G76" s="70">
        <f t="shared" si="5"/>
        <v>0</v>
      </c>
      <c r="H76" s="70">
        <f t="shared" si="3"/>
        <v>0</v>
      </c>
      <c r="I76" s="92"/>
      <c r="J76" s="61"/>
      <c r="K76" s="97"/>
      <c r="L76" s="80"/>
      <c r="M76" s="80"/>
      <c r="N76" s="80"/>
      <c r="O76" s="81" t="str">
        <f t="shared" si="6"/>
        <v>0</v>
      </c>
      <c r="P76" s="80"/>
      <c r="Q76" s="95"/>
      <c r="R76" s="81">
        <f t="shared" si="7"/>
        <v>0</v>
      </c>
      <c r="S76" s="55"/>
    </row>
    <row r="77" spans="1:19" x14ac:dyDescent="0.2">
      <c r="A77" s="65" t="s">
        <v>148</v>
      </c>
      <c r="B77" s="245"/>
      <c r="C77" s="246"/>
      <c r="D77" s="93"/>
      <c r="E77" s="69"/>
      <c r="F77" s="70">
        <f t="shared" si="4"/>
        <v>0</v>
      </c>
      <c r="G77" s="70">
        <f t="shared" si="5"/>
        <v>0</v>
      </c>
      <c r="H77" s="70">
        <f t="shared" si="3"/>
        <v>0</v>
      </c>
      <c r="I77" s="92"/>
      <c r="J77" s="61"/>
      <c r="K77" s="97"/>
      <c r="L77" s="80"/>
      <c r="M77" s="80"/>
      <c r="N77" s="80"/>
      <c r="O77" s="81" t="str">
        <f t="shared" si="6"/>
        <v>0</v>
      </c>
      <c r="P77" s="80"/>
      <c r="Q77" s="95"/>
      <c r="R77" s="81">
        <f t="shared" si="7"/>
        <v>0</v>
      </c>
      <c r="S77" s="55"/>
    </row>
    <row r="78" spans="1:19" x14ac:dyDescent="0.2">
      <c r="A78" s="65" t="s">
        <v>149</v>
      </c>
      <c r="B78" s="245"/>
      <c r="C78" s="246"/>
      <c r="D78" s="93"/>
      <c r="E78" s="69"/>
      <c r="F78" s="70">
        <f t="shared" si="4"/>
        <v>0</v>
      </c>
      <c r="G78" s="70">
        <f t="shared" si="5"/>
        <v>0</v>
      </c>
      <c r="H78" s="70">
        <f t="shared" si="3"/>
        <v>0</v>
      </c>
      <c r="I78" s="92"/>
      <c r="J78" s="61"/>
      <c r="K78" s="97"/>
      <c r="L78" s="80"/>
      <c r="M78" s="80"/>
      <c r="N78" s="80"/>
      <c r="O78" s="81" t="str">
        <f t="shared" si="6"/>
        <v>0</v>
      </c>
      <c r="P78" s="80"/>
      <c r="Q78" s="95"/>
      <c r="R78" s="81">
        <f t="shared" si="7"/>
        <v>0</v>
      </c>
      <c r="S78" s="55"/>
    </row>
    <row r="79" spans="1:19" x14ac:dyDescent="0.2">
      <c r="A79" s="65" t="s">
        <v>150</v>
      </c>
      <c r="B79" s="245"/>
      <c r="C79" s="246"/>
      <c r="D79" s="93"/>
      <c r="E79" s="69"/>
      <c r="F79" s="70">
        <f t="shared" si="4"/>
        <v>0</v>
      </c>
      <c r="G79" s="70">
        <f t="shared" si="5"/>
        <v>0</v>
      </c>
      <c r="H79" s="70">
        <f t="shared" si="3"/>
        <v>0</v>
      </c>
      <c r="I79" s="92"/>
      <c r="J79" s="61"/>
      <c r="K79" s="97"/>
      <c r="L79" s="80"/>
      <c r="M79" s="80"/>
      <c r="N79" s="80"/>
      <c r="O79" s="81" t="str">
        <f t="shared" si="6"/>
        <v>0</v>
      </c>
      <c r="P79" s="80"/>
      <c r="Q79" s="95"/>
      <c r="R79" s="81">
        <f t="shared" si="7"/>
        <v>0</v>
      </c>
      <c r="S79" s="55"/>
    </row>
    <row r="80" spans="1:19" x14ac:dyDescent="0.2">
      <c r="A80" s="65" t="s">
        <v>151</v>
      </c>
      <c r="B80" s="245"/>
      <c r="C80" s="246"/>
      <c r="D80" s="93"/>
      <c r="E80" s="69"/>
      <c r="F80" s="70">
        <f t="shared" si="4"/>
        <v>0</v>
      </c>
      <c r="G80" s="70">
        <f t="shared" si="5"/>
        <v>0</v>
      </c>
      <c r="H80" s="70">
        <f t="shared" si="3"/>
        <v>0</v>
      </c>
      <c r="I80" s="92"/>
      <c r="J80" s="61"/>
      <c r="K80" s="97"/>
      <c r="L80" s="80"/>
      <c r="M80" s="80"/>
      <c r="N80" s="80"/>
      <c r="O80" s="81" t="str">
        <f t="shared" si="6"/>
        <v>0</v>
      </c>
      <c r="P80" s="80"/>
      <c r="Q80" s="95"/>
      <c r="R80" s="81">
        <f t="shared" si="7"/>
        <v>0</v>
      </c>
      <c r="S80" s="55"/>
    </row>
    <row r="81" spans="1:19" x14ac:dyDescent="0.2">
      <c r="A81" s="65" t="s">
        <v>152</v>
      </c>
      <c r="B81" s="245"/>
      <c r="C81" s="246"/>
      <c r="D81" s="93"/>
      <c r="E81" s="69"/>
      <c r="F81" s="70">
        <f t="shared" si="4"/>
        <v>0</v>
      </c>
      <c r="G81" s="70">
        <f t="shared" si="5"/>
        <v>0</v>
      </c>
      <c r="H81" s="70">
        <f t="shared" si="3"/>
        <v>0</v>
      </c>
      <c r="I81" s="92"/>
      <c r="J81" s="61"/>
      <c r="K81" s="97"/>
      <c r="L81" s="80"/>
      <c r="M81" s="80"/>
      <c r="N81" s="80"/>
      <c r="O81" s="81" t="str">
        <f t="shared" si="6"/>
        <v>0</v>
      </c>
      <c r="P81" s="80"/>
      <c r="Q81" s="95"/>
      <c r="R81" s="81">
        <f t="shared" si="7"/>
        <v>0</v>
      </c>
      <c r="S81" s="55"/>
    </row>
    <row r="82" spans="1:19" x14ac:dyDescent="0.2">
      <c r="A82" s="65" t="s">
        <v>153</v>
      </c>
      <c r="B82" s="245"/>
      <c r="C82" s="246"/>
      <c r="D82" s="93"/>
      <c r="E82" s="69"/>
      <c r="F82" s="70">
        <f t="shared" si="4"/>
        <v>0</v>
      </c>
      <c r="G82" s="70">
        <f t="shared" si="5"/>
        <v>0</v>
      </c>
      <c r="H82" s="70">
        <f t="shared" si="3"/>
        <v>0</v>
      </c>
      <c r="I82" s="92"/>
      <c r="J82" s="61"/>
      <c r="K82" s="97"/>
      <c r="L82" s="80"/>
      <c r="M82" s="80"/>
      <c r="N82" s="80"/>
      <c r="O82" s="81" t="str">
        <f t="shared" si="6"/>
        <v>0</v>
      </c>
      <c r="P82" s="80"/>
      <c r="Q82" s="95"/>
      <c r="R82" s="81">
        <f t="shared" si="7"/>
        <v>0</v>
      </c>
      <c r="S82" s="55"/>
    </row>
    <row r="83" spans="1:19" x14ac:dyDescent="0.2">
      <c r="A83" s="65" t="s">
        <v>154</v>
      </c>
      <c r="B83" s="245"/>
      <c r="C83" s="246"/>
      <c r="D83" s="93"/>
      <c r="E83" s="69"/>
      <c r="F83" s="70">
        <f t="shared" si="4"/>
        <v>0</v>
      </c>
      <c r="G83" s="70">
        <f t="shared" si="5"/>
        <v>0</v>
      </c>
      <c r="H83" s="70">
        <f t="shared" si="3"/>
        <v>0</v>
      </c>
      <c r="I83" s="92"/>
      <c r="J83" s="61"/>
      <c r="K83" s="97"/>
      <c r="L83" s="80"/>
      <c r="M83" s="80"/>
      <c r="N83" s="80"/>
      <c r="O83" s="81" t="str">
        <f t="shared" si="6"/>
        <v>0</v>
      </c>
      <c r="P83" s="80"/>
      <c r="Q83" s="95"/>
      <c r="R83" s="81">
        <f t="shared" si="7"/>
        <v>0</v>
      </c>
      <c r="S83" s="55"/>
    </row>
    <row r="84" spans="1:19" x14ac:dyDescent="0.2">
      <c r="A84" s="65" t="s">
        <v>155</v>
      </c>
      <c r="B84" s="245"/>
      <c r="C84" s="246"/>
      <c r="D84" s="93"/>
      <c r="E84" s="69"/>
      <c r="F84" s="70">
        <f t="shared" si="4"/>
        <v>0</v>
      </c>
      <c r="G84" s="70">
        <f t="shared" si="5"/>
        <v>0</v>
      </c>
      <c r="H84" s="70">
        <f t="shared" si="3"/>
        <v>0</v>
      </c>
      <c r="I84" s="92"/>
      <c r="J84" s="61"/>
      <c r="K84" s="97"/>
      <c r="L84" s="80"/>
      <c r="M84" s="80"/>
      <c r="N84" s="80"/>
      <c r="O84" s="81" t="str">
        <f t="shared" si="6"/>
        <v>0</v>
      </c>
      <c r="P84" s="80"/>
      <c r="Q84" s="95"/>
      <c r="R84" s="81">
        <f t="shared" si="7"/>
        <v>0</v>
      </c>
      <c r="S84" s="55"/>
    </row>
    <row r="85" spans="1:19" ht="24.6" customHeight="1" x14ac:dyDescent="0.2">
      <c r="A85" s="62" t="s">
        <v>9</v>
      </c>
      <c r="B85" s="257" t="s">
        <v>156</v>
      </c>
      <c r="C85" s="258"/>
      <c r="D85" s="258"/>
      <c r="E85" s="258"/>
      <c r="F85" s="259"/>
      <c r="G85" s="63">
        <f>SUM(G86:G95)</f>
        <v>0</v>
      </c>
      <c r="H85" s="63">
        <f>SUM(H86:H95)</f>
        <v>0</v>
      </c>
      <c r="I85" s="160"/>
      <c r="J85" s="61"/>
      <c r="S85" s="55"/>
    </row>
    <row r="86" spans="1:19" x14ac:dyDescent="0.2">
      <c r="A86" s="65" t="s">
        <v>157</v>
      </c>
      <c r="B86" s="245"/>
      <c r="C86" s="246"/>
      <c r="D86" s="93"/>
      <c r="E86" s="69"/>
      <c r="F86" s="98"/>
      <c r="G86" s="70">
        <f t="shared" ref="G86:G95" si="8">ROUND(E86*F86,2)</f>
        <v>0</v>
      </c>
      <c r="H86" s="70">
        <f t="shared" ref="H86:H95" si="9">ROUND(G86*$D$3,2)</f>
        <v>0</v>
      </c>
      <c r="I86" s="264" t="s">
        <v>158</v>
      </c>
      <c r="J86" s="61"/>
      <c r="S86" s="55"/>
    </row>
    <row r="87" spans="1:19" x14ac:dyDescent="0.2">
      <c r="A87" s="65" t="s">
        <v>159</v>
      </c>
      <c r="B87" s="245"/>
      <c r="C87" s="246"/>
      <c r="D87" s="93"/>
      <c r="E87" s="69"/>
      <c r="F87" s="98"/>
      <c r="G87" s="70">
        <f t="shared" si="8"/>
        <v>0</v>
      </c>
      <c r="H87" s="70">
        <f t="shared" si="9"/>
        <v>0</v>
      </c>
      <c r="I87" s="264"/>
      <c r="J87" s="61"/>
      <c r="S87" s="55"/>
    </row>
    <row r="88" spans="1:19" x14ac:dyDescent="0.2">
      <c r="A88" s="65" t="s">
        <v>160</v>
      </c>
      <c r="B88" s="245"/>
      <c r="C88" s="246"/>
      <c r="D88" s="93"/>
      <c r="E88" s="69"/>
      <c r="F88" s="98"/>
      <c r="G88" s="70">
        <f t="shared" si="8"/>
        <v>0</v>
      </c>
      <c r="H88" s="70">
        <f t="shared" si="9"/>
        <v>0</v>
      </c>
      <c r="I88" s="264"/>
      <c r="J88" s="61"/>
      <c r="S88" s="55"/>
    </row>
    <row r="89" spans="1:19" x14ac:dyDescent="0.2">
      <c r="A89" s="65" t="s">
        <v>161</v>
      </c>
      <c r="B89" s="245"/>
      <c r="C89" s="246"/>
      <c r="D89" s="93"/>
      <c r="E89" s="69"/>
      <c r="F89" s="98"/>
      <c r="G89" s="70">
        <f t="shared" si="8"/>
        <v>0</v>
      </c>
      <c r="H89" s="70">
        <f t="shared" si="9"/>
        <v>0</v>
      </c>
      <c r="I89" s="264"/>
      <c r="J89" s="61"/>
      <c r="S89" s="55"/>
    </row>
    <row r="90" spans="1:19" x14ac:dyDescent="0.2">
      <c r="A90" s="65" t="s">
        <v>162</v>
      </c>
      <c r="B90" s="245"/>
      <c r="C90" s="246"/>
      <c r="D90" s="93"/>
      <c r="E90" s="69"/>
      <c r="F90" s="98"/>
      <c r="G90" s="70">
        <f t="shared" si="8"/>
        <v>0</v>
      </c>
      <c r="H90" s="70">
        <f t="shared" si="9"/>
        <v>0</v>
      </c>
      <c r="I90" s="161"/>
      <c r="J90" s="61"/>
      <c r="S90" s="55"/>
    </row>
    <row r="91" spans="1:19" x14ac:dyDescent="0.2">
      <c r="A91" s="65" t="s">
        <v>163</v>
      </c>
      <c r="B91" s="245"/>
      <c r="C91" s="246"/>
      <c r="D91" s="93"/>
      <c r="E91" s="69"/>
      <c r="F91" s="98"/>
      <c r="G91" s="70">
        <f t="shared" si="8"/>
        <v>0</v>
      </c>
      <c r="H91" s="70">
        <f t="shared" si="9"/>
        <v>0</v>
      </c>
      <c r="I91" s="161"/>
      <c r="J91" s="61"/>
      <c r="S91" s="55"/>
    </row>
    <row r="92" spans="1:19" x14ac:dyDescent="0.2">
      <c r="A92" s="65" t="s">
        <v>164</v>
      </c>
      <c r="B92" s="245"/>
      <c r="C92" s="246"/>
      <c r="D92" s="93"/>
      <c r="E92" s="69"/>
      <c r="F92" s="98"/>
      <c r="G92" s="70">
        <f t="shared" si="8"/>
        <v>0</v>
      </c>
      <c r="H92" s="70">
        <f t="shared" si="9"/>
        <v>0</v>
      </c>
      <c r="I92" s="161"/>
      <c r="J92" s="61"/>
      <c r="S92" s="55"/>
    </row>
    <row r="93" spans="1:19" x14ac:dyDescent="0.2">
      <c r="A93" s="65" t="s">
        <v>165</v>
      </c>
      <c r="B93" s="245"/>
      <c r="C93" s="246"/>
      <c r="D93" s="93"/>
      <c r="E93" s="69"/>
      <c r="F93" s="98"/>
      <c r="G93" s="70">
        <f t="shared" si="8"/>
        <v>0</v>
      </c>
      <c r="H93" s="70">
        <f t="shared" si="9"/>
        <v>0</v>
      </c>
      <c r="I93" s="161"/>
      <c r="J93" s="61"/>
      <c r="S93" s="55"/>
    </row>
    <row r="94" spans="1:19" x14ac:dyDescent="0.2">
      <c r="A94" s="65" t="s">
        <v>166</v>
      </c>
      <c r="B94" s="245"/>
      <c r="C94" s="246"/>
      <c r="D94" s="93"/>
      <c r="E94" s="69"/>
      <c r="F94" s="98"/>
      <c r="G94" s="70">
        <f t="shared" si="8"/>
        <v>0</v>
      </c>
      <c r="H94" s="70">
        <f t="shared" si="9"/>
        <v>0</v>
      </c>
      <c r="I94" s="161"/>
      <c r="J94" s="61"/>
      <c r="S94" s="55"/>
    </row>
    <row r="95" spans="1:19" x14ac:dyDescent="0.2">
      <c r="A95" s="65" t="s">
        <v>167</v>
      </c>
      <c r="B95" s="245"/>
      <c r="C95" s="246"/>
      <c r="D95" s="93"/>
      <c r="E95" s="69"/>
      <c r="F95" s="98"/>
      <c r="G95" s="70">
        <f t="shared" si="8"/>
        <v>0</v>
      </c>
      <c r="H95" s="70">
        <f t="shared" si="9"/>
        <v>0</v>
      </c>
      <c r="I95" s="161"/>
      <c r="J95" s="61"/>
      <c r="S95" s="55"/>
    </row>
    <row r="96" spans="1:19" ht="25.2" customHeight="1" x14ac:dyDescent="0.2">
      <c r="A96" s="62" t="s">
        <v>10</v>
      </c>
      <c r="B96" s="260" t="s">
        <v>168</v>
      </c>
      <c r="C96" s="261"/>
      <c r="D96" s="261"/>
      <c r="E96" s="261"/>
      <c r="F96" s="262"/>
      <c r="G96" s="63">
        <f>SUM(G97:G106)</f>
        <v>0</v>
      </c>
      <c r="H96" s="63">
        <f>SUM(H97:H106)</f>
        <v>0</v>
      </c>
      <c r="I96" s="161"/>
      <c r="J96" s="61"/>
      <c r="S96" s="55"/>
    </row>
    <row r="97" spans="1:19" x14ac:dyDescent="0.2">
      <c r="A97" s="65" t="s">
        <v>169</v>
      </c>
      <c r="B97" s="245"/>
      <c r="C97" s="246"/>
      <c r="D97" s="93"/>
      <c r="E97" s="69"/>
      <c r="F97" s="98"/>
      <c r="G97" s="70">
        <f t="shared" ref="G97:G106" si="10">ROUND(E97*F97,2)</f>
        <v>0</v>
      </c>
      <c r="H97" s="70">
        <f t="shared" ref="H97:H106" si="11">ROUND(G97*$D$3,2)</f>
        <v>0</v>
      </c>
      <c r="I97" s="161"/>
      <c r="J97" s="61"/>
      <c r="S97" s="55"/>
    </row>
    <row r="98" spans="1:19" x14ac:dyDescent="0.2">
      <c r="A98" s="65" t="s">
        <v>170</v>
      </c>
      <c r="B98" s="245"/>
      <c r="C98" s="246"/>
      <c r="D98" s="93"/>
      <c r="E98" s="69"/>
      <c r="F98" s="98"/>
      <c r="G98" s="70">
        <f t="shared" si="10"/>
        <v>0</v>
      </c>
      <c r="H98" s="70">
        <f t="shared" si="11"/>
        <v>0</v>
      </c>
      <c r="I98" s="161"/>
      <c r="J98" s="61"/>
      <c r="S98" s="55"/>
    </row>
    <row r="99" spans="1:19" x14ac:dyDescent="0.2">
      <c r="A99" s="65" t="s">
        <v>171</v>
      </c>
      <c r="B99" s="245"/>
      <c r="C99" s="246"/>
      <c r="D99" s="93"/>
      <c r="E99" s="69"/>
      <c r="F99" s="98"/>
      <c r="G99" s="70">
        <f t="shared" si="10"/>
        <v>0</v>
      </c>
      <c r="H99" s="70">
        <f t="shared" si="11"/>
        <v>0</v>
      </c>
      <c r="I99" s="161"/>
      <c r="J99" s="61"/>
      <c r="S99" s="55"/>
    </row>
    <row r="100" spans="1:19" x14ac:dyDescent="0.2">
      <c r="A100" s="65" t="s">
        <v>172</v>
      </c>
      <c r="B100" s="245"/>
      <c r="C100" s="246"/>
      <c r="D100" s="93"/>
      <c r="E100" s="69"/>
      <c r="F100" s="98"/>
      <c r="G100" s="70">
        <f t="shared" si="10"/>
        <v>0</v>
      </c>
      <c r="H100" s="70">
        <f t="shared" si="11"/>
        <v>0</v>
      </c>
      <c r="I100" s="161"/>
      <c r="J100" s="61"/>
      <c r="S100" s="55"/>
    </row>
    <row r="101" spans="1:19" x14ac:dyDescent="0.2">
      <c r="A101" s="65" t="s">
        <v>173</v>
      </c>
      <c r="B101" s="245"/>
      <c r="C101" s="246"/>
      <c r="D101" s="93"/>
      <c r="E101" s="69"/>
      <c r="F101" s="98"/>
      <c r="G101" s="70">
        <f t="shared" si="10"/>
        <v>0</v>
      </c>
      <c r="H101" s="70">
        <f t="shared" si="11"/>
        <v>0</v>
      </c>
      <c r="I101" s="161"/>
      <c r="J101" s="61"/>
      <c r="S101" s="55"/>
    </row>
    <row r="102" spans="1:19" x14ac:dyDescent="0.2">
      <c r="A102" s="65" t="s">
        <v>174</v>
      </c>
      <c r="B102" s="245"/>
      <c r="C102" s="246"/>
      <c r="D102" s="93"/>
      <c r="E102" s="69"/>
      <c r="F102" s="98"/>
      <c r="G102" s="70">
        <f t="shared" si="10"/>
        <v>0</v>
      </c>
      <c r="H102" s="70">
        <f t="shared" si="11"/>
        <v>0</v>
      </c>
      <c r="I102" s="161"/>
      <c r="J102" s="61"/>
      <c r="S102" s="55"/>
    </row>
    <row r="103" spans="1:19" x14ac:dyDescent="0.2">
      <c r="A103" s="65" t="s">
        <v>175</v>
      </c>
      <c r="B103" s="245"/>
      <c r="C103" s="246"/>
      <c r="D103" s="93"/>
      <c r="E103" s="69"/>
      <c r="F103" s="98"/>
      <c r="G103" s="70">
        <f t="shared" si="10"/>
        <v>0</v>
      </c>
      <c r="H103" s="70">
        <f t="shared" si="11"/>
        <v>0</v>
      </c>
      <c r="I103" s="161"/>
      <c r="J103" s="61"/>
      <c r="S103" s="55"/>
    </row>
    <row r="104" spans="1:19" x14ac:dyDescent="0.2">
      <c r="A104" s="65" t="s">
        <v>176</v>
      </c>
      <c r="B104" s="245"/>
      <c r="C104" s="246"/>
      <c r="D104" s="93"/>
      <c r="E104" s="69"/>
      <c r="F104" s="98"/>
      <c r="G104" s="70">
        <f t="shared" si="10"/>
        <v>0</v>
      </c>
      <c r="H104" s="70">
        <f t="shared" si="11"/>
        <v>0</v>
      </c>
      <c r="I104" s="161"/>
      <c r="J104" s="61"/>
      <c r="S104" s="55"/>
    </row>
    <row r="105" spans="1:19" x14ac:dyDescent="0.2">
      <c r="A105" s="65" t="s">
        <v>177</v>
      </c>
      <c r="B105" s="245"/>
      <c r="C105" s="246"/>
      <c r="D105" s="93"/>
      <c r="E105" s="69"/>
      <c r="F105" s="98"/>
      <c r="G105" s="70">
        <f t="shared" si="10"/>
        <v>0</v>
      </c>
      <c r="H105" s="70">
        <f t="shared" si="11"/>
        <v>0</v>
      </c>
      <c r="I105" s="161"/>
      <c r="J105" s="61"/>
      <c r="S105" s="55"/>
    </row>
    <row r="106" spans="1:19" x14ac:dyDescent="0.2">
      <c r="A106" s="65" t="s">
        <v>178</v>
      </c>
      <c r="B106" s="245"/>
      <c r="C106" s="246"/>
      <c r="D106" s="93"/>
      <c r="E106" s="69"/>
      <c r="F106" s="98"/>
      <c r="G106" s="70">
        <f t="shared" si="10"/>
        <v>0</v>
      </c>
      <c r="H106" s="70">
        <f t="shared" si="11"/>
        <v>0</v>
      </c>
      <c r="I106" s="161"/>
      <c r="J106" s="61"/>
      <c r="S106" s="55"/>
    </row>
    <row r="107" spans="1:19" ht="25.5" customHeight="1" x14ac:dyDescent="0.2">
      <c r="A107" s="62" t="s">
        <v>11</v>
      </c>
      <c r="B107" s="257" t="s">
        <v>179</v>
      </c>
      <c r="C107" s="258"/>
      <c r="D107" s="258"/>
      <c r="E107" s="258"/>
      <c r="F107" s="259"/>
      <c r="G107" s="63">
        <f>SUM(G108:G132)</f>
        <v>0</v>
      </c>
      <c r="H107" s="63">
        <f>SUM(H108:H132)</f>
        <v>0</v>
      </c>
      <c r="I107" s="162"/>
      <c r="J107" s="61"/>
      <c r="S107" s="55"/>
    </row>
    <row r="108" spans="1:19" x14ac:dyDescent="0.2">
      <c r="A108" s="65" t="s">
        <v>180</v>
      </c>
      <c r="B108" s="245"/>
      <c r="C108" s="246"/>
      <c r="D108" s="93"/>
      <c r="E108" s="69"/>
      <c r="F108" s="98"/>
      <c r="G108" s="70">
        <f t="shared" ref="G108:G132" si="12">ROUND(E108*F108,2)</f>
        <v>0</v>
      </c>
      <c r="H108" s="70">
        <f t="shared" ref="H108:H132" si="13">ROUND(G108*$D$3,2)</f>
        <v>0</v>
      </c>
      <c r="I108" s="92"/>
      <c r="J108" s="61"/>
      <c r="S108" s="55"/>
    </row>
    <row r="109" spans="1:19" x14ac:dyDescent="0.2">
      <c r="A109" s="65" t="s">
        <v>181</v>
      </c>
      <c r="B109" s="245"/>
      <c r="C109" s="246"/>
      <c r="D109" s="93"/>
      <c r="E109" s="69"/>
      <c r="F109" s="98"/>
      <c r="G109" s="70">
        <f t="shared" si="12"/>
        <v>0</v>
      </c>
      <c r="H109" s="70">
        <f t="shared" si="13"/>
        <v>0</v>
      </c>
      <c r="I109" s="92"/>
      <c r="J109" s="61"/>
      <c r="S109" s="55"/>
    </row>
    <row r="110" spans="1:19" x14ac:dyDescent="0.2">
      <c r="A110" s="65" t="s">
        <v>182</v>
      </c>
      <c r="B110" s="245"/>
      <c r="C110" s="246"/>
      <c r="D110" s="93"/>
      <c r="E110" s="69"/>
      <c r="F110" s="98"/>
      <c r="G110" s="70">
        <f t="shared" si="12"/>
        <v>0</v>
      </c>
      <c r="H110" s="70">
        <f t="shared" si="13"/>
        <v>0</v>
      </c>
      <c r="I110" s="92"/>
      <c r="J110" s="61"/>
      <c r="S110" s="55"/>
    </row>
    <row r="111" spans="1:19" x14ac:dyDescent="0.2">
      <c r="A111" s="65" t="s">
        <v>183</v>
      </c>
      <c r="B111" s="245"/>
      <c r="C111" s="246"/>
      <c r="D111" s="93"/>
      <c r="E111" s="69"/>
      <c r="F111" s="98"/>
      <c r="G111" s="70">
        <f t="shared" si="12"/>
        <v>0</v>
      </c>
      <c r="H111" s="70">
        <f t="shared" si="13"/>
        <v>0</v>
      </c>
      <c r="I111" s="92"/>
      <c r="J111" s="61"/>
      <c r="S111" s="55"/>
    </row>
    <row r="112" spans="1:19" x14ac:dyDescent="0.2">
      <c r="A112" s="65" t="s">
        <v>184</v>
      </c>
      <c r="B112" s="245"/>
      <c r="C112" s="246"/>
      <c r="D112" s="93"/>
      <c r="E112" s="69"/>
      <c r="F112" s="98"/>
      <c r="G112" s="70">
        <f t="shared" si="12"/>
        <v>0</v>
      </c>
      <c r="H112" s="70">
        <f t="shared" si="13"/>
        <v>0</v>
      </c>
      <c r="I112" s="92"/>
      <c r="J112" s="61"/>
      <c r="S112" s="55"/>
    </row>
    <row r="113" spans="1:19" x14ac:dyDescent="0.2">
      <c r="A113" s="65" t="s">
        <v>185</v>
      </c>
      <c r="B113" s="245"/>
      <c r="C113" s="246"/>
      <c r="D113" s="93"/>
      <c r="E113" s="69"/>
      <c r="F113" s="98"/>
      <c r="G113" s="70">
        <f t="shared" si="12"/>
        <v>0</v>
      </c>
      <c r="H113" s="70">
        <f t="shared" si="13"/>
        <v>0</v>
      </c>
      <c r="I113" s="92"/>
      <c r="J113" s="61"/>
      <c r="S113" s="55"/>
    </row>
    <row r="114" spans="1:19" x14ac:dyDescent="0.2">
      <c r="A114" s="65" t="s">
        <v>186</v>
      </c>
      <c r="B114" s="245"/>
      <c r="C114" s="246"/>
      <c r="D114" s="93"/>
      <c r="E114" s="69"/>
      <c r="F114" s="98"/>
      <c r="G114" s="70">
        <f t="shared" si="12"/>
        <v>0</v>
      </c>
      <c r="H114" s="70">
        <f t="shared" si="13"/>
        <v>0</v>
      </c>
      <c r="I114" s="92"/>
      <c r="J114" s="61"/>
      <c r="S114" s="55"/>
    </row>
    <row r="115" spans="1:19" x14ac:dyDescent="0.2">
      <c r="A115" s="65" t="s">
        <v>187</v>
      </c>
      <c r="B115" s="245"/>
      <c r="C115" s="246"/>
      <c r="D115" s="93"/>
      <c r="E115" s="69"/>
      <c r="F115" s="98"/>
      <c r="G115" s="70">
        <f t="shared" si="12"/>
        <v>0</v>
      </c>
      <c r="H115" s="70">
        <f t="shared" si="13"/>
        <v>0</v>
      </c>
      <c r="I115" s="92"/>
      <c r="J115" s="61"/>
      <c r="S115" s="55"/>
    </row>
    <row r="116" spans="1:19" x14ac:dyDescent="0.2">
      <c r="A116" s="65" t="s">
        <v>188</v>
      </c>
      <c r="B116" s="245"/>
      <c r="C116" s="246"/>
      <c r="D116" s="93"/>
      <c r="E116" s="69"/>
      <c r="F116" s="98"/>
      <c r="G116" s="70">
        <f t="shared" si="12"/>
        <v>0</v>
      </c>
      <c r="H116" s="70">
        <f t="shared" si="13"/>
        <v>0</v>
      </c>
      <c r="I116" s="92"/>
      <c r="J116" s="61"/>
      <c r="S116" s="55"/>
    </row>
    <row r="117" spans="1:19" x14ac:dyDescent="0.2">
      <c r="A117" s="65" t="s">
        <v>189</v>
      </c>
      <c r="B117" s="245"/>
      <c r="C117" s="246"/>
      <c r="D117" s="93"/>
      <c r="E117" s="69"/>
      <c r="F117" s="98"/>
      <c r="G117" s="70">
        <f t="shared" si="12"/>
        <v>0</v>
      </c>
      <c r="H117" s="70">
        <f t="shared" si="13"/>
        <v>0</v>
      </c>
      <c r="I117" s="92"/>
      <c r="J117" s="61"/>
      <c r="S117" s="55"/>
    </row>
    <row r="118" spans="1:19" x14ac:dyDescent="0.2">
      <c r="A118" s="65" t="s">
        <v>190</v>
      </c>
      <c r="B118" s="245"/>
      <c r="C118" s="246"/>
      <c r="D118" s="93"/>
      <c r="E118" s="69"/>
      <c r="F118" s="98"/>
      <c r="G118" s="70">
        <f t="shared" si="12"/>
        <v>0</v>
      </c>
      <c r="H118" s="70">
        <f t="shared" si="13"/>
        <v>0</v>
      </c>
      <c r="I118" s="92"/>
      <c r="J118" s="61"/>
      <c r="S118" s="55"/>
    </row>
    <row r="119" spans="1:19" x14ac:dyDescent="0.2">
      <c r="A119" s="65" t="s">
        <v>191</v>
      </c>
      <c r="B119" s="245"/>
      <c r="C119" s="246"/>
      <c r="D119" s="93"/>
      <c r="E119" s="69"/>
      <c r="F119" s="98"/>
      <c r="G119" s="70">
        <f t="shared" si="12"/>
        <v>0</v>
      </c>
      <c r="H119" s="70">
        <f t="shared" si="13"/>
        <v>0</v>
      </c>
      <c r="I119" s="92"/>
      <c r="J119" s="61"/>
      <c r="S119" s="55"/>
    </row>
    <row r="120" spans="1:19" x14ac:dyDescent="0.2">
      <c r="A120" s="65" t="s">
        <v>192</v>
      </c>
      <c r="B120" s="245"/>
      <c r="C120" s="246"/>
      <c r="D120" s="93"/>
      <c r="E120" s="69"/>
      <c r="F120" s="98"/>
      <c r="G120" s="70">
        <f t="shared" si="12"/>
        <v>0</v>
      </c>
      <c r="H120" s="70">
        <f t="shared" si="13"/>
        <v>0</v>
      </c>
      <c r="I120" s="92"/>
      <c r="J120" s="61"/>
      <c r="S120" s="55"/>
    </row>
    <row r="121" spans="1:19" x14ac:dyDescent="0.2">
      <c r="A121" s="65" t="s">
        <v>193</v>
      </c>
      <c r="B121" s="245"/>
      <c r="C121" s="246"/>
      <c r="D121" s="93"/>
      <c r="E121" s="69"/>
      <c r="F121" s="98"/>
      <c r="G121" s="70">
        <f t="shared" si="12"/>
        <v>0</v>
      </c>
      <c r="H121" s="70">
        <f t="shared" si="13"/>
        <v>0</v>
      </c>
      <c r="I121" s="92"/>
      <c r="J121" s="61"/>
      <c r="S121" s="55"/>
    </row>
    <row r="122" spans="1:19" x14ac:dyDescent="0.2">
      <c r="A122" s="65" t="s">
        <v>194</v>
      </c>
      <c r="B122" s="245"/>
      <c r="C122" s="246"/>
      <c r="D122" s="93"/>
      <c r="E122" s="69"/>
      <c r="F122" s="98"/>
      <c r="G122" s="70">
        <f t="shared" si="12"/>
        <v>0</v>
      </c>
      <c r="H122" s="70">
        <f t="shared" si="13"/>
        <v>0</v>
      </c>
      <c r="I122" s="92"/>
      <c r="J122" s="61"/>
      <c r="S122" s="55"/>
    </row>
    <row r="123" spans="1:19" x14ac:dyDescent="0.2">
      <c r="A123" s="65" t="s">
        <v>195</v>
      </c>
      <c r="B123" s="245"/>
      <c r="C123" s="246"/>
      <c r="D123" s="93"/>
      <c r="E123" s="69"/>
      <c r="F123" s="98"/>
      <c r="G123" s="70">
        <f t="shared" si="12"/>
        <v>0</v>
      </c>
      <c r="H123" s="70">
        <f t="shared" si="13"/>
        <v>0</v>
      </c>
      <c r="I123" s="92"/>
      <c r="J123" s="61"/>
      <c r="S123" s="55"/>
    </row>
    <row r="124" spans="1:19" x14ac:dyDescent="0.2">
      <c r="A124" s="65" t="s">
        <v>196</v>
      </c>
      <c r="B124" s="245"/>
      <c r="C124" s="246"/>
      <c r="D124" s="93"/>
      <c r="E124" s="69"/>
      <c r="F124" s="98"/>
      <c r="G124" s="70">
        <f t="shared" si="12"/>
        <v>0</v>
      </c>
      <c r="H124" s="70">
        <f t="shared" si="13"/>
        <v>0</v>
      </c>
      <c r="I124" s="92"/>
      <c r="J124" s="61"/>
      <c r="S124" s="55"/>
    </row>
    <row r="125" spans="1:19" x14ac:dyDescent="0.2">
      <c r="A125" s="65" t="s">
        <v>197</v>
      </c>
      <c r="B125" s="245"/>
      <c r="C125" s="246"/>
      <c r="D125" s="93"/>
      <c r="E125" s="69"/>
      <c r="F125" s="98"/>
      <c r="G125" s="70">
        <f t="shared" si="12"/>
        <v>0</v>
      </c>
      <c r="H125" s="70">
        <f t="shared" si="13"/>
        <v>0</v>
      </c>
      <c r="I125" s="92"/>
      <c r="J125" s="61"/>
      <c r="S125" s="55"/>
    </row>
    <row r="126" spans="1:19" x14ac:dyDescent="0.2">
      <c r="A126" s="65" t="s">
        <v>198</v>
      </c>
      <c r="B126" s="245"/>
      <c r="C126" s="246"/>
      <c r="D126" s="93"/>
      <c r="E126" s="69"/>
      <c r="F126" s="98"/>
      <c r="G126" s="70">
        <f t="shared" si="12"/>
        <v>0</v>
      </c>
      <c r="H126" s="70">
        <f t="shared" si="13"/>
        <v>0</v>
      </c>
      <c r="I126" s="92"/>
      <c r="J126" s="61"/>
      <c r="S126" s="55"/>
    </row>
    <row r="127" spans="1:19" x14ac:dyDescent="0.2">
      <c r="A127" s="65" t="s">
        <v>199</v>
      </c>
      <c r="B127" s="245"/>
      <c r="C127" s="246"/>
      <c r="D127" s="93"/>
      <c r="E127" s="69"/>
      <c r="F127" s="98"/>
      <c r="G127" s="70">
        <f t="shared" si="12"/>
        <v>0</v>
      </c>
      <c r="H127" s="70">
        <f t="shared" si="13"/>
        <v>0</v>
      </c>
      <c r="I127" s="92"/>
      <c r="J127" s="61"/>
      <c r="S127" s="55"/>
    </row>
    <row r="128" spans="1:19" x14ac:dyDescent="0.2">
      <c r="A128" s="65" t="s">
        <v>200</v>
      </c>
      <c r="B128" s="245"/>
      <c r="C128" s="246"/>
      <c r="D128" s="93"/>
      <c r="E128" s="69"/>
      <c r="F128" s="98"/>
      <c r="G128" s="70">
        <f t="shared" si="12"/>
        <v>0</v>
      </c>
      <c r="H128" s="70">
        <f t="shared" si="13"/>
        <v>0</v>
      </c>
      <c r="I128" s="92"/>
      <c r="J128" s="61"/>
      <c r="S128" s="55"/>
    </row>
    <row r="129" spans="1:19" x14ac:dyDescent="0.2">
      <c r="A129" s="65" t="s">
        <v>201</v>
      </c>
      <c r="B129" s="245"/>
      <c r="C129" s="246"/>
      <c r="D129" s="93"/>
      <c r="E129" s="69"/>
      <c r="F129" s="98"/>
      <c r="G129" s="70">
        <f t="shared" si="12"/>
        <v>0</v>
      </c>
      <c r="H129" s="70">
        <f t="shared" si="13"/>
        <v>0</v>
      </c>
      <c r="I129" s="92"/>
      <c r="J129" s="61"/>
      <c r="S129" s="55"/>
    </row>
    <row r="130" spans="1:19" x14ac:dyDescent="0.2">
      <c r="A130" s="65" t="s">
        <v>202</v>
      </c>
      <c r="B130" s="245"/>
      <c r="C130" s="246"/>
      <c r="D130" s="93"/>
      <c r="E130" s="69"/>
      <c r="F130" s="98"/>
      <c r="G130" s="70">
        <f t="shared" si="12"/>
        <v>0</v>
      </c>
      <c r="H130" s="70">
        <f t="shared" si="13"/>
        <v>0</v>
      </c>
      <c r="I130" s="92"/>
      <c r="J130" s="61"/>
      <c r="S130" s="55"/>
    </row>
    <row r="131" spans="1:19" x14ac:dyDescent="0.2">
      <c r="A131" s="65" t="s">
        <v>203</v>
      </c>
      <c r="B131" s="245"/>
      <c r="C131" s="246"/>
      <c r="D131" s="93"/>
      <c r="E131" s="69"/>
      <c r="F131" s="98"/>
      <c r="G131" s="70">
        <f t="shared" si="12"/>
        <v>0</v>
      </c>
      <c r="H131" s="70">
        <f t="shared" si="13"/>
        <v>0</v>
      </c>
      <c r="I131" s="92"/>
      <c r="J131" s="61"/>
      <c r="S131" s="55"/>
    </row>
    <row r="132" spans="1:19" x14ac:dyDescent="0.2">
      <c r="A132" s="65" t="s">
        <v>204</v>
      </c>
      <c r="B132" s="245"/>
      <c r="C132" s="246"/>
      <c r="D132" s="93"/>
      <c r="E132" s="69"/>
      <c r="F132" s="98"/>
      <c r="G132" s="70">
        <f t="shared" si="12"/>
        <v>0</v>
      </c>
      <c r="H132" s="70">
        <f t="shared" si="13"/>
        <v>0</v>
      </c>
      <c r="I132" s="92"/>
      <c r="J132" s="61"/>
      <c r="S132" s="55"/>
    </row>
    <row r="133" spans="1:19" ht="36.6" customHeight="1" x14ac:dyDescent="0.2">
      <c r="A133" s="62" t="s">
        <v>17</v>
      </c>
      <c r="B133" s="257" t="s">
        <v>205</v>
      </c>
      <c r="C133" s="258"/>
      <c r="D133" s="258"/>
      <c r="E133" s="258"/>
      <c r="F133" s="259"/>
      <c r="G133" s="63">
        <f>SUM(G134:G143)</f>
        <v>0</v>
      </c>
      <c r="H133" s="63">
        <f>SUM(H134:H143)</f>
        <v>0</v>
      </c>
      <c r="I133" s="89"/>
      <c r="J133" s="90"/>
      <c r="K133" s="91" t="s">
        <v>206</v>
      </c>
      <c r="L133" s="91" t="s">
        <v>207</v>
      </c>
      <c r="S133" s="55"/>
    </row>
    <row r="134" spans="1:19" x14ac:dyDescent="0.2">
      <c r="A134" s="65" t="s">
        <v>208</v>
      </c>
      <c r="B134" s="245"/>
      <c r="C134" s="246"/>
      <c r="D134" s="68" t="s">
        <v>209</v>
      </c>
      <c r="E134" s="99"/>
      <c r="F134" s="70">
        <f>K134*L134</f>
        <v>0</v>
      </c>
      <c r="G134" s="70">
        <f t="shared" ref="G134:G143" si="14">ROUND(E134*F134,2)</f>
        <v>0</v>
      </c>
      <c r="H134" s="70">
        <f t="shared" ref="H134:H143" si="15">ROUND(G134*$D$3,2)</f>
        <v>0</v>
      </c>
      <c r="I134" s="66"/>
      <c r="J134" s="61"/>
      <c r="K134" s="80"/>
      <c r="L134" s="80"/>
      <c r="S134" s="55"/>
    </row>
    <row r="135" spans="1:19" x14ac:dyDescent="0.2">
      <c r="A135" s="65" t="s">
        <v>210</v>
      </c>
      <c r="B135" s="245"/>
      <c r="C135" s="246"/>
      <c r="D135" s="68" t="s">
        <v>209</v>
      </c>
      <c r="E135" s="99"/>
      <c r="F135" s="70">
        <f t="shared" ref="F135:F143" si="16">K135*L135</f>
        <v>0</v>
      </c>
      <c r="G135" s="70">
        <f t="shared" si="14"/>
        <v>0</v>
      </c>
      <c r="H135" s="70">
        <f t="shared" si="15"/>
        <v>0</v>
      </c>
      <c r="I135" s="66"/>
      <c r="J135" s="61"/>
      <c r="K135" s="80"/>
      <c r="L135" s="80"/>
      <c r="S135" s="55"/>
    </row>
    <row r="136" spans="1:19" x14ac:dyDescent="0.2">
      <c r="A136" s="65" t="s">
        <v>211</v>
      </c>
      <c r="B136" s="245"/>
      <c r="C136" s="246"/>
      <c r="D136" s="68" t="s">
        <v>209</v>
      </c>
      <c r="E136" s="99"/>
      <c r="F136" s="70">
        <f t="shared" si="16"/>
        <v>0</v>
      </c>
      <c r="G136" s="70">
        <f t="shared" si="14"/>
        <v>0</v>
      </c>
      <c r="H136" s="70">
        <f t="shared" si="15"/>
        <v>0</v>
      </c>
      <c r="I136" s="66"/>
      <c r="J136" s="61"/>
      <c r="K136" s="80"/>
      <c r="L136" s="80"/>
      <c r="S136" s="55"/>
    </row>
    <row r="137" spans="1:19" x14ac:dyDescent="0.2">
      <c r="A137" s="65" t="s">
        <v>212</v>
      </c>
      <c r="B137" s="245"/>
      <c r="C137" s="246"/>
      <c r="D137" s="68" t="s">
        <v>209</v>
      </c>
      <c r="E137" s="99"/>
      <c r="F137" s="70">
        <f t="shared" si="16"/>
        <v>0</v>
      </c>
      <c r="G137" s="70">
        <f t="shared" si="14"/>
        <v>0</v>
      </c>
      <c r="H137" s="70">
        <f t="shared" si="15"/>
        <v>0</v>
      </c>
      <c r="I137" s="66"/>
      <c r="J137" s="61"/>
      <c r="K137" s="80"/>
      <c r="L137" s="80"/>
      <c r="S137" s="55"/>
    </row>
    <row r="138" spans="1:19" x14ac:dyDescent="0.2">
      <c r="A138" s="65" t="s">
        <v>213</v>
      </c>
      <c r="B138" s="245"/>
      <c r="C138" s="246"/>
      <c r="D138" s="68" t="s">
        <v>209</v>
      </c>
      <c r="E138" s="99"/>
      <c r="F138" s="70">
        <f t="shared" si="16"/>
        <v>0</v>
      </c>
      <c r="G138" s="70">
        <f t="shared" si="14"/>
        <v>0</v>
      </c>
      <c r="H138" s="70">
        <f t="shared" si="15"/>
        <v>0</v>
      </c>
      <c r="I138" s="66"/>
      <c r="J138" s="61"/>
      <c r="K138" s="80"/>
      <c r="L138" s="80"/>
      <c r="S138" s="55"/>
    </row>
    <row r="139" spans="1:19" x14ac:dyDescent="0.2">
      <c r="A139" s="65" t="s">
        <v>214</v>
      </c>
      <c r="B139" s="245"/>
      <c r="C139" s="246"/>
      <c r="D139" s="68" t="s">
        <v>209</v>
      </c>
      <c r="E139" s="99"/>
      <c r="F139" s="70">
        <f t="shared" si="16"/>
        <v>0</v>
      </c>
      <c r="G139" s="70">
        <f t="shared" si="14"/>
        <v>0</v>
      </c>
      <c r="H139" s="70">
        <f t="shared" si="15"/>
        <v>0</v>
      </c>
      <c r="I139" s="66"/>
      <c r="J139" s="61"/>
      <c r="K139" s="80"/>
      <c r="L139" s="80"/>
      <c r="S139" s="55"/>
    </row>
    <row r="140" spans="1:19" x14ac:dyDescent="0.2">
      <c r="A140" s="65" t="s">
        <v>215</v>
      </c>
      <c r="B140" s="245"/>
      <c r="C140" s="246"/>
      <c r="D140" s="68" t="s">
        <v>209</v>
      </c>
      <c r="E140" s="99"/>
      <c r="F140" s="70">
        <f t="shared" si="16"/>
        <v>0</v>
      </c>
      <c r="G140" s="70">
        <f t="shared" si="14"/>
        <v>0</v>
      </c>
      <c r="H140" s="70">
        <f t="shared" si="15"/>
        <v>0</v>
      </c>
      <c r="I140" s="66"/>
      <c r="J140" s="61"/>
      <c r="K140" s="80"/>
      <c r="L140" s="80"/>
      <c r="S140" s="55"/>
    </row>
    <row r="141" spans="1:19" x14ac:dyDescent="0.2">
      <c r="A141" s="65" t="s">
        <v>216</v>
      </c>
      <c r="B141" s="245"/>
      <c r="C141" s="246"/>
      <c r="D141" s="68" t="s">
        <v>209</v>
      </c>
      <c r="E141" s="99"/>
      <c r="F141" s="70">
        <f t="shared" si="16"/>
        <v>0</v>
      </c>
      <c r="G141" s="70">
        <f t="shared" si="14"/>
        <v>0</v>
      </c>
      <c r="H141" s="70">
        <f t="shared" si="15"/>
        <v>0</v>
      </c>
      <c r="I141" s="66"/>
      <c r="J141" s="61"/>
      <c r="K141" s="80"/>
      <c r="L141" s="80"/>
      <c r="S141" s="55"/>
    </row>
    <row r="142" spans="1:19" x14ac:dyDescent="0.2">
      <c r="A142" s="65" t="s">
        <v>217</v>
      </c>
      <c r="B142" s="245"/>
      <c r="C142" s="246"/>
      <c r="D142" s="68" t="s">
        <v>209</v>
      </c>
      <c r="E142" s="99"/>
      <c r="F142" s="70">
        <f t="shared" si="16"/>
        <v>0</v>
      </c>
      <c r="G142" s="70">
        <f t="shared" si="14"/>
        <v>0</v>
      </c>
      <c r="H142" s="70">
        <f t="shared" si="15"/>
        <v>0</v>
      </c>
      <c r="I142" s="66"/>
      <c r="J142" s="61"/>
      <c r="K142" s="80"/>
      <c r="L142" s="80"/>
      <c r="S142" s="55"/>
    </row>
    <row r="143" spans="1:19" x14ac:dyDescent="0.2">
      <c r="A143" s="65" t="s">
        <v>218</v>
      </c>
      <c r="B143" s="245"/>
      <c r="C143" s="246"/>
      <c r="D143" s="68" t="s">
        <v>209</v>
      </c>
      <c r="E143" s="99"/>
      <c r="F143" s="70">
        <f t="shared" si="16"/>
        <v>0</v>
      </c>
      <c r="G143" s="70">
        <f t="shared" si="14"/>
        <v>0</v>
      </c>
      <c r="H143" s="70">
        <f t="shared" si="15"/>
        <v>0</v>
      </c>
      <c r="I143" s="66"/>
      <c r="J143" s="61"/>
      <c r="K143" s="80"/>
      <c r="L143" s="80"/>
      <c r="S143" s="55"/>
    </row>
    <row r="144" spans="1:19" ht="34.200000000000003" x14ac:dyDescent="0.2">
      <c r="A144" s="62" t="s">
        <v>18</v>
      </c>
      <c r="B144" s="257" t="s">
        <v>219</v>
      </c>
      <c r="C144" s="258"/>
      <c r="D144" s="258"/>
      <c r="E144" s="258"/>
      <c r="F144" s="259"/>
      <c r="G144" s="63">
        <f>SUM(G145:G149)</f>
        <v>0</v>
      </c>
      <c r="H144" s="63">
        <f>SUM(H145:H149)</f>
        <v>0</v>
      </c>
      <c r="I144" s="89"/>
      <c r="J144" s="90"/>
      <c r="K144" s="91" t="s">
        <v>206</v>
      </c>
      <c r="L144" s="91" t="s">
        <v>207</v>
      </c>
      <c r="S144" s="55"/>
    </row>
    <row r="145" spans="1:19" x14ac:dyDescent="0.2">
      <c r="A145" s="65" t="s">
        <v>220</v>
      </c>
      <c r="B145" s="245"/>
      <c r="C145" s="246"/>
      <c r="D145" s="68" t="s">
        <v>209</v>
      </c>
      <c r="E145" s="99"/>
      <c r="F145" s="70">
        <f>K145*L145</f>
        <v>0</v>
      </c>
      <c r="G145" s="70">
        <f>ROUND(E145*F145,2)</f>
        <v>0</v>
      </c>
      <c r="H145" s="70">
        <f>ROUND(G145*$D$3,2)</f>
        <v>0</v>
      </c>
      <c r="I145" s="66"/>
      <c r="J145" s="61"/>
      <c r="K145" s="80"/>
      <c r="L145" s="80"/>
      <c r="S145" s="55"/>
    </row>
    <row r="146" spans="1:19" x14ac:dyDescent="0.2">
      <c r="A146" s="65" t="s">
        <v>221</v>
      </c>
      <c r="B146" s="245"/>
      <c r="C146" s="246"/>
      <c r="D146" s="68" t="s">
        <v>209</v>
      </c>
      <c r="E146" s="99"/>
      <c r="F146" s="70">
        <f>K146*L146</f>
        <v>0</v>
      </c>
      <c r="G146" s="70">
        <f>ROUND(E146*F146,2)</f>
        <v>0</v>
      </c>
      <c r="H146" s="70">
        <f>ROUND(G146*$D$3,2)</f>
        <v>0</v>
      </c>
      <c r="I146" s="66"/>
      <c r="J146" s="61"/>
      <c r="K146" s="80"/>
      <c r="L146" s="80"/>
      <c r="S146" s="55"/>
    </row>
    <row r="147" spans="1:19" x14ac:dyDescent="0.2">
      <c r="A147" s="65" t="s">
        <v>222</v>
      </c>
      <c r="B147" s="245"/>
      <c r="C147" s="246"/>
      <c r="D147" s="68" t="s">
        <v>209</v>
      </c>
      <c r="E147" s="99"/>
      <c r="F147" s="70">
        <f t="shared" ref="F147:F149" si="17">K147*L147</f>
        <v>0</v>
      </c>
      <c r="G147" s="70">
        <f t="shared" ref="G147:G149" si="18">ROUND(E147*F147,2)</f>
        <v>0</v>
      </c>
      <c r="H147" s="70">
        <f>ROUND(G147*$D$3,2)</f>
        <v>0</v>
      </c>
      <c r="I147" s="66"/>
      <c r="J147" s="61"/>
      <c r="K147" s="80"/>
      <c r="L147" s="80"/>
      <c r="S147" s="55"/>
    </row>
    <row r="148" spans="1:19" x14ac:dyDescent="0.2">
      <c r="A148" s="65" t="s">
        <v>223</v>
      </c>
      <c r="B148" s="245"/>
      <c r="C148" s="246"/>
      <c r="D148" s="68" t="s">
        <v>209</v>
      </c>
      <c r="E148" s="99"/>
      <c r="F148" s="70">
        <f t="shared" si="17"/>
        <v>0</v>
      </c>
      <c r="G148" s="70">
        <f t="shared" si="18"/>
        <v>0</v>
      </c>
      <c r="H148" s="70">
        <f>ROUND(G148*$D$3,2)</f>
        <v>0</v>
      </c>
      <c r="I148" s="66"/>
      <c r="J148" s="61"/>
      <c r="K148" s="80"/>
      <c r="L148" s="80"/>
      <c r="S148" s="55"/>
    </row>
    <row r="149" spans="1:19" x14ac:dyDescent="0.2">
      <c r="A149" s="65" t="s">
        <v>224</v>
      </c>
      <c r="B149" s="245"/>
      <c r="C149" s="246"/>
      <c r="D149" s="68" t="s">
        <v>209</v>
      </c>
      <c r="E149" s="99"/>
      <c r="F149" s="70">
        <f t="shared" si="17"/>
        <v>0</v>
      </c>
      <c r="G149" s="70">
        <f t="shared" si="18"/>
        <v>0</v>
      </c>
      <c r="H149" s="70">
        <f>ROUND(G149*$D$3,2)</f>
        <v>0</v>
      </c>
      <c r="I149" s="66"/>
      <c r="J149" s="61"/>
      <c r="K149" s="80"/>
      <c r="L149" s="80"/>
      <c r="S149" s="55"/>
    </row>
    <row r="150" spans="1:19" x14ac:dyDescent="0.2">
      <c r="A150" s="247" t="s">
        <v>225</v>
      </c>
      <c r="B150" s="248"/>
      <c r="C150" s="248"/>
      <c r="D150" s="248"/>
      <c r="E150" s="248"/>
      <c r="F150" s="249"/>
      <c r="G150" s="59">
        <f>G7++G28+G64+G85+G96+G107+G133+G144</f>
        <v>0</v>
      </c>
      <c r="H150" s="59">
        <f>H7++H28+H64+H85+H96+H107+H133+H144</f>
        <v>0</v>
      </c>
      <c r="I150" s="60"/>
      <c r="J150" s="61"/>
      <c r="S150" s="55"/>
    </row>
    <row r="151" spans="1:19" ht="48.6" customHeight="1" x14ac:dyDescent="0.2">
      <c r="A151" s="100"/>
      <c r="B151" s="250"/>
      <c r="C151" s="250"/>
      <c r="D151" s="251" t="s">
        <v>226</v>
      </c>
      <c r="E151" s="251"/>
      <c r="F151" s="251"/>
      <c r="G151" s="101"/>
      <c r="H151" s="101"/>
      <c r="I151" s="102"/>
      <c r="S151" s="55"/>
    </row>
    <row r="152" spans="1:19" ht="22.8" x14ac:dyDescent="0.2">
      <c r="A152" s="65" t="s">
        <v>40</v>
      </c>
      <c r="B152" s="252" t="s">
        <v>227</v>
      </c>
      <c r="C152" s="253"/>
      <c r="D152" s="254">
        <f>Suvestinė!C25</f>
        <v>0</v>
      </c>
      <c r="E152" s="255"/>
      <c r="F152" s="256"/>
      <c r="G152" s="70">
        <f>ROUNDDOWN(G150*D152,2)</f>
        <v>0</v>
      </c>
      <c r="H152" s="70">
        <f>ROUND(G152*$D$3,2)</f>
        <v>0</v>
      </c>
      <c r="I152" s="104" t="s">
        <v>228</v>
      </c>
      <c r="S152" s="55"/>
    </row>
    <row r="153" spans="1:19" x14ac:dyDescent="0.2">
      <c r="A153" s="105"/>
      <c r="B153" s="103"/>
      <c r="C153" s="103"/>
      <c r="D153" s="106"/>
      <c r="E153" s="107"/>
      <c r="F153" s="107"/>
      <c r="G153" s="108"/>
      <c r="H153" s="108"/>
      <c r="I153" s="109"/>
      <c r="S153" s="55"/>
    </row>
    <row r="154" spans="1:19" ht="25.2" customHeight="1" x14ac:dyDescent="0.2">
      <c r="A154" s="247" t="s">
        <v>229</v>
      </c>
      <c r="B154" s="248"/>
      <c r="C154" s="248"/>
      <c r="D154" s="248"/>
      <c r="E154" s="248"/>
      <c r="F154" s="249"/>
      <c r="G154" s="59">
        <f>G150+G152</f>
        <v>0</v>
      </c>
      <c r="H154" s="59">
        <f>H150+H152</f>
        <v>0</v>
      </c>
      <c r="I154" s="64"/>
      <c r="S154" s="55"/>
    </row>
    <row r="155" spans="1:19" x14ac:dyDescent="0.2">
      <c r="S155" s="55"/>
    </row>
    <row r="156" spans="1:19" x14ac:dyDescent="0.2">
      <c r="S156" s="55"/>
    </row>
    <row r="157" spans="1:19" x14ac:dyDescent="0.2">
      <c r="S157" s="55"/>
    </row>
    <row r="158" spans="1:19" x14ac:dyDescent="0.2">
      <c r="S158" s="55"/>
    </row>
    <row r="159" spans="1:19" x14ac:dyDescent="0.2">
      <c r="S159" s="55"/>
    </row>
    <row r="160" spans="1:19" x14ac:dyDescent="0.2">
      <c r="S160" s="55"/>
    </row>
    <row r="161" s="55" customFormat="1" x14ac:dyDescent="0.2"/>
    <row r="162" s="55" customFormat="1" x14ac:dyDescent="0.2"/>
    <row r="163" s="55" customFormat="1" x14ac:dyDescent="0.2"/>
    <row r="164" s="55" customFormat="1" x14ac:dyDescent="0.2"/>
    <row r="165" s="55" customFormat="1" x14ac:dyDescent="0.2"/>
    <row r="166" s="55" customFormat="1" x14ac:dyDescent="0.2"/>
    <row r="167" s="55" customFormat="1" x14ac:dyDescent="0.2"/>
    <row r="168" s="55" customFormat="1" x14ac:dyDescent="0.2"/>
    <row r="169" s="55" customFormat="1" x14ac:dyDescent="0.2"/>
    <row r="170" s="55" customFormat="1" x14ac:dyDescent="0.2"/>
    <row r="171" s="55" customFormat="1" x14ac:dyDescent="0.2"/>
    <row r="172" s="55" customFormat="1" x14ac:dyDescent="0.2"/>
    <row r="173" s="55" customFormat="1" x14ac:dyDescent="0.2"/>
    <row r="174" s="55" customFormat="1" x14ac:dyDescent="0.2"/>
    <row r="175" s="55" customFormat="1" x14ac:dyDescent="0.2"/>
    <row r="176" s="55" customFormat="1" x14ac:dyDescent="0.2"/>
    <row r="177" s="55" customFormat="1" x14ac:dyDescent="0.2"/>
    <row r="178" s="55" customFormat="1" x14ac:dyDescent="0.2"/>
    <row r="179" s="55" customFormat="1" x14ac:dyDescent="0.2"/>
    <row r="180" s="55" customFormat="1" x14ac:dyDescent="0.2"/>
    <row r="181" s="55" customFormat="1" x14ac:dyDescent="0.2"/>
    <row r="182" s="55" customFormat="1" x14ac:dyDescent="0.2"/>
    <row r="183" s="55" customFormat="1" x14ac:dyDescent="0.2"/>
    <row r="184" s="55" customFormat="1" x14ac:dyDescent="0.2"/>
    <row r="185" s="55" customFormat="1" x14ac:dyDescent="0.2"/>
    <row r="186" s="55" customFormat="1" x14ac:dyDescent="0.2"/>
    <row r="187" s="55" customFormat="1" x14ac:dyDescent="0.2"/>
    <row r="188" s="55" customFormat="1" x14ac:dyDescent="0.2"/>
    <row r="189" s="55" customFormat="1" x14ac:dyDescent="0.2"/>
    <row r="190" s="55" customFormat="1" x14ac:dyDescent="0.2"/>
    <row r="191" s="55" customFormat="1" x14ac:dyDescent="0.2"/>
    <row r="192" s="55" customFormat="1" x14ac:dyDescent="0.2"/>
    <row r="193" s="55" customFormat="1" x14ac:dyDescent="0.2"/>
    <row r="194" s="55" customFormat="1" x14ac:dyDescent="0.2"/>
    <row r="195" s="55" customFormat="1" x14ac:dyDescent="0.2"/>
    <row r="196" s="55" customFormat="1" x14ac:dyDescent="0.2"/>
    <row r="197" s="55" customFormat="1" x14ac:dyDescent="0.2"/>
    <row r="198" s="55" customFormat="1" x14ac:dyDescent="0.2"/>
    <row r="199" s="55" customFormat="1" x14ac:dyDescent="0.2"/>
    <row r="200" s="55" customFormat="1" x14ac:dyDescent="0.2"/>
    <row r="201" s="55" customFormat="1" x14ac:dyDescent="0.2"/>
    <row r="202" s="55" customFormat="1" x14ac:dyDescent="0.2"/>
    <row r="203" s="55" customFormat="1" x14ac:dyDescent="0.2"/>
    <row r="204" s="55" customFormat="1" x14ac:dyDescent="0.2"/>
    <row r="205" s="55" customFormat="1" x14ac:dyDescent="0.2"/>
    <row r="206" s="55" customFormat="1" x14ac:dyDescent="0.2"/>
  </sheetData>
  <sheetProtection algorithmName="SHA-512" hashValue="lbXkStBbEVqLcL3xDHfTBIuq7kptcdLURc1wOUCOr0nuyhyJoJvmJ+vS1JWBqCDnAGZZVkemVO8R/kMko7hRiA==" saltValue="Z8VV//pnR+Jo44EfPK09hg==" spinCount="100000" sheet="1" formatColumns="0" formatRows="0" insertHyperlinks="0"/>
  <protectedRanges>
    <protectedRange sqref="B145:C149 E145:E149 I145:I149 K145:L149" name="Diapazonas8"/>
    <protectedRange sqref="B86:F95 B97:F106 B108:F132 I108:I132 B134:C143 E134:E143 I134:I143 K134:L143" name="Diapazonas7"/>
    <protectedRange sqref="B65:E84 I65:I84 K65:N84 P65:Q84" name="Diapazonas6"/>
    <protectedRange sqref="J29:J31 J36:J38 J43:J45 J50:J52 J57:J59" name="Diapazonas5"/>
    <protectedRange sqref="F30:F35 F37:F42 F44:F49 F51:F56 F58:F63 I32:I35 I39:I42 I46:I49 I53:I56 I60:I63" name="Diapazonas4"/>
    <protectedRange sqref="B29:B63 C34:C35 C41:C42 C48:C49 C55:C56 C62:C63 D32:E35 D39:E42 D46:E49 D53:E56 D60:E63" name="Diapazonas3"/>
    <protectedRange sqref="B8:B27" name="Diapazonas2"/>
    <protectedRange sqref="D3" name="Diapazonas1"/>
  </protectedRanges>
  <mergeCells count="116">
    <mergeCell ref="B151:C151"/>
    <mergeCell ref="B133:F133"/>
    <mergeCell ref="B134:C134"/>
    <mergeCell ref="B152:C152"/>
    <mergeCell ref="I86:I89"/>
    <mergeCell ref="J57:K57"/>
    <mergeCell ref="B85:F85"/>
    <mergeCell ref="B86:C86"/>
    <mergeCell ref="B124:C124"/>
    <mergeCell ref="B125:C125"/>
    <mergeCell ref="B126:C126"/>
    <mergeCell ref="B127:C127"/>
    <mergeCell ref="B128:C128"/>
    <mergeCell ref="B116:C116"/>
    <mergeCell ref="B117:C117"/>
    <mergeCell ref="B118:C118"/>
    <mergeCell ref="B119:C119"/>
    <mergeCell ref="B120:C120"/>
    <mergeCell ref="B121:C121"/>
    <mergeCell ref="B123:C123"/>
    <mergeCell ref="B102:C102"/>
    <mergeCell ref="B103:C103"/>
    <mergeCell ref="B104:C104"/>
    <mergeCell ref="B105:C105"/>
    <mergeCell ref="B114:C114"/>
    <mergeCell ref="B115:C115"/>
    <mergeCell ref="B106:C106"/>
    <mergeCell ref="B108:C108"/>
    <mergeCell ref="B109:C109"/>
    <mergeCell ref="B110:C110"/>
    <mergeCell ref="B113:C113"/>
    <mergeCell ref="B139:C139"/>
    <mergeCell ref="B140:C140"/>
    <mergeCell ref="A57:A63"/>
    <mergeCell ref="B57:B63"/>
    <mergeCell ref="B129:C129"/>
    <mergeCell ref="B130:C130"/>
    <mergeCell ref="B131:C131"/>
    <mergeCell ref="B132:C132"/>
    <mergeCell ref="B136:C136"/>
    <mergeCell ref="B137:C137"/>
    <mergeCell ref="B138:C138"/>
    <mergeCell ref="B82:C82"/>
    <mergeCell ref="B83:C83"/>
    <mergeCell ref="B84:C84"/>
    <mergeCell ref="B73:C73"/>
    <mergeCell ref="B74:C74"/>
    <mergeCell ref="B75:C75"/>
    <mergeCell ref="B76:C76"/>
    <mergeCell ref="B77:C77"/>
    <mergeCell ref="B78:C78"/>
    <mergeCell ref="B79:C79"/>
    <mergeCell ref="B80:C80"/>
    <mergeCell ref="B81:C81"/>
    <mergeCell ref="B64:F64"/>
    <mergeCell ref="B65:C65"/>
    <mergeCell ref="B66:C66"/>
    <mergeCell ref="D1:H1"/>
    <mergeCell ref="A2:C2"/>
    <mergeCell ref="D2:H2"/>
    <mergeCell ref="B5:C5"/>
    <mergeCell ref="B6:F6"/>
    <mergeCell ref="B7:F7"/>
    <mergeCell ref="I8:I11"/>
    <mergeCell ref="B28:F28"/>
    <mergeCell ref="A29:A35"/>
    <mergeCell ref="B29:B35"/>
    <mergeCell ref="J29:K29"/>
    <mergeCell ref="A36:A42"/>
    <mergeCell ref="B36:B42"/>
    <mergeCell ref="J36:K36"/>
    <mergeCell ref="A43:A49"/>
    <mergeCell ref="B43:B49"/>
    <mergeCell ref="J43:K43"/>
    <mergeCell ref="A50:A56"/>
    <mergeCell ref="B50:B56"/>
    <mergeCell ref="J50:K50"/>
    <mergeCell ref="A150:F150"/>
    <mergeCell ref="D151:F151"/>
    <mergeCell ref="D152:F152"/>
    <mergeCell ref="A154:F154"/>
    <mergeCell ref="B100:C100"/>
    <mergeCell ref="B101:C101"/>
    <mergeCell ref="B122:C122"/>
    <mergeCell ref="B96:F96"/>
    <mergeCell ref="B97:C97"/>
    <mergeCell ref="B98:C98"/>
    <mergeCell ref="B99:C99"/>
    <mergeCell ref="B107:F107"/>
    <mergeCell ref="B135:C135"/>
    <mergeCell ref="B141:C141"/>
    <mergeCell ref="B142:C142"/>
    <mergeCell ref="B143:C143"/>
    <mergeCell ref="B144:F144"/>
    <mergeCell ref="B145:C145"/>
    <mergeCell ref="B146:C146"/>
    <mergeCell ref="B147:C147"/>
    <mergeCell ref="B148:C148"/>
    <mergeCell ref="B111:C111"/>
    <mergeCell ref="B112:C112"/>
    <mergeCell ref="B149:C149"/>
    <mergeCell ref="B90:C90"/>
    <mergeCell ref="B91:C91"/>
    <mergeCell ref="B92:C92"/>
    <mergeCell ref="B93:C93"/>
    <mergeCell ref="B94:C94"/>
    <mergeCell ref="B95:C95"/>
    <mergeCell ref="B67:C67"/>
    <mergeCell ref="B68:C68"/>
    <mergeCell ref="B69:C69"/>
    <mergeCell ref="B70:C70"/>
    <mergeCell ref="B71:C71"/>
    <mergeCell ref="B72:C72"/>
    <mergeCell ref="B87:C87"/>
    <mergeCell ref="B88:C88"/>
    <mergeCell ref="B89:C89"/>
  </mergeCells>
  <dataValidations count="5">
    <dataValidation type="list" allowBlank="1" showInputMessage="1" showErrorMessage="1" sqref="J1" xr:uid="{12C07046-971C-4C56-AF2C-FF88C1518021}">
      <formula1>"Taikomieji (pramoniniai) moksliniai tyrimai, Eksperimentinė plėtra (bandomoji taikomoji veikla)"</formula1>
    </dataValidation>
    <dataValidation type="whole" operator="lessThanOrEqual" allowBlank="1" showInputMessage="1" showErrorMessage="1" error="Įvesta reikšmė neturi viršyti 7,00 proc." sqref="D153:F153" xr:uid="{0818B168-666D-42FB-9ABA-10C7F94C5515}">
      <formula1>7</formula1>
    </dataValidation>
    <dataValidation operator="lessThanOrEqual" allowBlank="1" showInputMessage="1" showErrorMessage="1" error="Įvesta reikšmė neturi viršyti 7,00 proc." sqref="D152:F152" xr:uid="{46B6A54D-04AC-4DC2-AD61-468DEF5540F2}"/>
    <dataValidation allowBlank="1" showErrorMessage="1" prompt="Nurodykite gyvenamojo ploto nuomos normą" sqref="F59" xr:uid="{CC192675-65EB-469A-926D-3B61003F7041}"/>
    <dataValidation type="list" allowBlank="1" showInputMessage="1" showErrorMessage="1" sqref="D3" xr:uid="{874AABF5-99A8-47CD-AF7E-87FDDDDA39C3}">
      <formula1>"0%,25%,35%,40%,45%,50%,60%,65%,70%,75%,80%"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C9D4A26-8FF6-4C9F-8E01-38A5AF250CA9}">
          <x14:formula1>
            <xm:f>'Darbuotojai ir paslaugos'!$C$69:$C$78</xm:f>
          </x14:formula1>
          <xm:sqref>B86:C95 B97:C106</xm:sqref>
        </x14:dataValidation>
        <x14:dataValidation type="list" allowBlank="1" showInputMessage="1" showErrorMessage="1" xr:uid="{48648173-8F78-40DB-84D8-21612EEECC19}">
          <x14:formula1>
            <xm:f>'Darbuotojai ir paslaugos'!$C$6:$C$25</xm:f>
          </x14:formula1>
          <xm:sqref>B8:B27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0AB47-D12E-4CC3-ABA1-18A00DCE6DC4}">
  <sheetPr>
    <tabColor theme="9"/>
  </sheetPr>
  <dimension ref="A1:S206"/>
  <sheetViews>
    <sheetView workbookViewId="0">
      <pane ySplit="8" topLeftCell="A9" activePane="bottomLeft" state="frozen"/>
      <selection pane="bottomLeft" activeCell="B20" sqref="B20"/>
    </sheetView>
  </sheetViews>
  <sheetFormatPr defaultColWidth="9.109375" defaultRowHeight="11.4" x14ac:dyDescent="0.2"/>
  <cols>
    <col min="1" max="1" width="4.88671875" style="55" bestFit="1" customWidth="1"/>
    <col min="2" max="2" width="26.109375" style="55" customWidth="1"/>
    <col min="3" max="3" width="36.88671875" style="55" customWidth="1"/>
    <col min="4" max="4" width="13.5546875" style="55" customWidth="1"/>
    <col min="5" max="5" width="10.6640625" style="55" customWidth="1"/>
    <col min="6" max="6" width="12.5546875" style="55" customWidth="1"/>
    <col min="7" max="7" width="24.44140625" style="55" customWidth="1"/>
    <col min="8" max="8" width="14" style="55" customWidth="1"/>
    <col min="9" max="9" width="36.6640625" style="55" customWidth="1"/>
    <col min="10" max="10" width="6.33203125" style="55" customWidth="1"/>
    <col min="11" max="11" width="22.33203125" style="55" bestFit="1" customWidth="1"/>
    <col min="12" max="12" width="15.33203125" style="55" bestFit="1" customWidth="1"/>
    <col min="13" max="13" width="15.109375" style="55" bestFit="1" customWidth="1"/>
    <col min="14" max="14" width="10.6640625" style="55" customWidth="1"/>
    <col min="15" max="15" width="11.33203125" style="55" bestFit="1" customWidth="1"/>
    <col min="16" max="16" width="11.109375" style="55" bestFit="1" customWidth="1"/>
    <col min="17" max="17" width="13.44140625" style="55" bestFit="1" customWidth="1"/>
    <col min="18" max="18" width="21" style="55" bestFit="1" customWidth="1"/>
    <col min="19" max="19" width="1.6640625" style="16" bestFit="1" customWidth="1"/>
    <col min="20" max="16384" width="9.109375" style="55"/>
  </cols>
  <sheetData>
    <row r="1" spans="1:19" ht="12.75" customHeight="1" x14ac:dyDescent="0.2">
      <c r="A1" s="52"/>
      <c r="B1" s="52"/>
      <c r="C1" s="52" t="s">
        <v>75</v>
      </c>
      <c r="D1" s="243" t="s">
        <v>233</v>
      </c>
      <c r="E1" s="243"/>
      <c r="F1" s="243"/>
      <c r="G1" s="243"/>
      <c r="H1" s="243"/>
      <c r="I1" s="53"/>
      <c r="J1" s="54"/>
      <c r="S1" s="55"/>
    </row>
    <row r="2" spans="1:19" ht="11.4" customHeight="1" x14ac:dyDescent="0.2">
      <c r="A2" s="263" t="s">
        <v>77</v>
      </c>
      <c r="B2" s="263"/>
      <c r="C2" s="263"/>
      <c r="D2" s="244" t="str">
        <f>'Darbuotojai ir paslaugos'!A26</f>
        <v>Partnerio Nr. 1 pavadinimas</v>
      </c>
      <c r="E2" s="244"/>
      <c r="F2" s="244"/>
      <c r="G2" s="244"/>
      <c r="H2" s="244"/>
      <c r="J2" s="54"/>
      <c r="S2" s="55"/>
    </row>
    <row r="3" spans="1:19" x14ac:dyDescent="0.2">
      <c r="A3" s="52"/>
      <c r="B3" s="52"/>
      <c r="C3" s="52" t="s">
        <v>78</v>
      </c>
      <c r="D3" s="165"/>
      <c r="E3" s="53"/>
      <c r="F3" s="53"/>
      <c r="I3" s="53"/>
      <c r="J3" s="53"/>
      <c r="S3" s="55"/>
    </row>
    <row r="5" spans="1:19" ht="34.200000000000003" x14ac:dyDescent="0.2">
      <c r="A5" s="56" t="s">
        <v>2</v>
      </c>
      <c r="B5" s="271" t="s">
        <v>14</v>
      </c>
      <c r="C5" s="272"/>
      <c r="D5" s="56" t="s">
        <v>79</v>
      </c>
      <c r="E5" s="56" t="s">
        <v>80</v>
      </c>
      <c r="F5" s="56" t="s">
        <v>81</v>
      </c>
      <c r="G5" s="56" t="s">
        <v>82</v>
      </c>
      <c r="H5" s="56" t="s">
        <v>7</v>
      </c>
      <c r="I5" s="56" t="s">
        <v>83</v>
      </c>
      <c r="J5" s="57"/>
      <c r="S5" s="55"/>
    </row>
    <row r="6" spans="1:19" x14ac:dyDescent="0.2">
      <c r="A6" s="58"/>
      <c r="B6" s="273" t="s">
        <v>84</v>
      </c>
      <c r="C6" s="274"/>
      <c r="D6" s="274"/>
      <c r="E6" s="274"/>
      <c r="F6" s="275"/>
      <c r="G6" s="59">
        <f>G7+G28+G64+G85+G96+G107+G133+G144</f>
        <v>0</v>
      </c>
      <c r="H6" s="59">
        <f>H7+H28+H64+H85+H96+H107+H133+H144</f>
        <v>0</v>
      </c>
      <c r="I6" s="60"/>
      <c r="J6" s="61"/>
      <c r="S6" s="55"/>
    </row>
    <row r="7" spans="1:19" ht="11.4" customHeight="1" x14ac:dyDescent="0.2">
      <c r="A7" s="62" t="s">
        <v>15</v>
      </c>
      <c r="B7" s="257" t="s">
        <v>85</v>
      </c>
      <c r="C7" s="258"/>
      <c r="D7" s="258"/>
      <c r="E7" s="258"/>
      <c r="F7" s="259"/>
      <c r="G7" s="63">
        <f>SUM(G8:G27)</f>
        <v>0</v>
      </c>
      <c r="H7" s="63">
        <f>SUM(H8:H27)</f>
        <v>0</v>
      </c>
      <c r="I7" s="64"/>
      <c r="J7" s="61"/>
      <c r="S7" s="55"/>
    </row>
    <row r="8" spans="1:19" ht="11.4" customHeight="1" x14ac:dyDescent="0.2">
      <c r="A8" s="65" t="s">
        <v>86</v>
      </c>
      <c r="B8" s="66"/>
      <c r="C8" s="67" t="str">
        <f>IF(B8&gt;0,VLOOKUP(B8,'Darbuotojai ir paslaugos'!C$6:F$65,2,FALSE),"")</f>
        <v/>
      </c>
      <c r="D8" s="68" t="s">
        <v>87</v>
      </c>
      <c r="E8" s="70" t="str">
        <f>IF(B8&lt;&gt;"",HLOOKUP(B8,'Vykdymo planas'!H$67:AA$80,14,FALSE),"")</f>
        <v/>
      </c>
      <c r="F8" s="70">
        <f>IF(B8&gt;0,ROUND(VLOOKUP(B8,'Darbuotojai ir paslaugos'!C$6:F$65,4,FALSE),2),0)</f>
        <v>0</v>
      </c>
      <c r="G8" s="70" t="str">
        <f>IFERROR(ROUND(E8*F8,2),"0,00")</f>
        <v>0,00</v>
      </c>
      <c r="H8" s="70">
        <f t="shared" ref="H8:H27" si="0">ROUND(G8*$D$3,2)</f>
        <v>0</v>
      </c>
      <c r="I8" s="264" t="s">
        <v>88</v>
      </c>
      <c r="J8" s="61"/>
      <c r="S8" s="55"/>
    </row>
    <row r="9" spans="1:19" x14ac:dyDescent="0.2">
      <c r="A9" s="65" t="s">
        <v>89</v>
      </c>
      <c r="B9" s="66"/>
      <c r="C9" s="67" t="str">
        <f>IF(B9&gt;0,VLOOKUP(B9,'Darbuotojai ir paslaugos'!C$6:F$65,2,FALSE),"")</f>
        <v/>
      </c>
      <c r="D9" s="68" t="s">
        <v>87</v>
      </c>
      <c r="E9" s="70" t="str">
        <f>IF(B9&lt;&gt;"",HLOOKUP(B9,'Vykdymo planas'!H$67:AA$80,14,FALSE),"")</f>
        <v/>
      </c>
      <c r="F9" s="70">
        <f>IF(B9&gt;0,ROUND(VLOOKUP(B9,'Darbuotojai ir paslaugos'!C$6:F$65,4,FALSE),2),0)</f>
        <v>0</v>
      </c>
      <c r="G9" s="70" t="str">
        <f t="shared" ref="G9:G27" si="1">IFERROR(ROUND(E9*F9,2),"0,00")</f>
        <v>0,00</v>
      </c>
      <c r="H9" s="70">
        <f t="shared" si="0"/>
        <v>0</v>
      </c>
      <c r="I9" s="264"/>
      <c r="J9" s="61"/>
      <c r="S9" s="55"/>
    </row>
    <row r="10" spans="1:19" x14ac:dyDescent="0.2">
      <c r="A10" s="65" t="s">
        <v>90</v>
      </c>
      <c r="B10" s="66"/>
      <c r="C10" s="67" t="str">
        <f>IF(B10&gt;0,VLOOKUP(B10,'Darbuotojai ir paslaugos'!C$6:F$65,2,FALSE),"")</f>
        <v/>
      </c>
      <c r="D10" s="68" t="s">
        <v>87</v>
      </c>
      <c r="E10" s="70" t="str">
        <f>IF(B10&lt;&gt;"",HLOOKUP(B10,'Vykdymo planas'!H$67:AA$80,14,FALSE),"")</f>
        <v/>
      </c>
      <c r="F10" s="70">
        <f>IF(B10&gt;0,ROUND(VLOOKUP(B10,'Darbuotojai ir paslaugos'!C$6:F$65,4,FALSE),2),0)</f>
        <v>0</v>
      </c>
      <c r="G10" s="70" t="str">
        <f t="shared" si="1"/>
        <v>0,00</v>
      </c>
      <c r="H10" s="70">
        <f t="shared" si="0"/>
        <v>0</v>
      </c>
      <c r="I10" s="264"/>
      <c r="J10" s="61"/>
      <c r="S10" s="55"/>
    </row>
    <row r="11" spans="1:19" x14ac:dyDescent="0.2">
      <c r="A11" s="65" t="s">
        <v>91</v>
      </c>
      <c r="B11" s="66"/>
      <c r="C11" s="67" t="str">
        <f>IF(B11&gt;0,VLOOKUP(B11,'Darbuotojai ir paslaugos'!C$6:F$65,2,FALSE),"")</f>
        <v/>
      </c>
      <c r="D11" s="68" t="s">
        <v>87</v>
      </c>
      <c r="E11" s="70" t="str">
        <f>IF(B11&lt;&gt;"",HLOOKUP(B11,'Vykdymo planas'!H$67:AA$80,14,FALSE),"")</f>
        <v/>
      </c>
      <c r="F11" s="70">
        <f>IF(B11&gt;0,ROUND(VLOOKUP(B11,'Darbuotojai ir paslaugos'!C$6:F$65,4,FALSE),2),0)</f>
        <v>0</v>
      </c>
      <c r="G11" s="70" t="str">
        <f t="shared" si="1"/>
        <v>0,00</v>
      </c>
      <c r="H11" s="70">
        <f t="shared" si="0"/>
        <v>0</v>
      </c>
      <c r="I11" s="264"/>
      <c r="J11" s="61"/>
      <c r="S11" s="55"/>
    </row>
    <row r="12" spans="1:19" x14ac:dyDescent="0.2">
      <c r="A12" s="65" t="s">
        <v>92</v>
      </c>
      <c r="B12" s="66"/>
      <c r="C12" s="67" t="str">
        <f>IF(B12&gt;0,VLOOKUP(B12,'Darbuotojai ir paslaugos'!C$6:F$65,2,FALSE),"")</f>
        <v/>
      </c>
      <c r="D12" s="68" t="s">
        <v>87</v>
      </c>
      <c r="E12" s="70" t="str">
        <f>IF(B12&lt;&gt;"",HLOOKUP(B12,'Vykdymo planas'!H$67:AA$80,14,FALSE),"")</f>
        <v/>
      </c>
      <c r="F12" s="70">
        <f>IF(B12&gt;0,ROUND(VLOOKUP(B12,'Darbuotojai ir paslaugos'!C$6:F$65,4,FALSE),2),0)</f>
        <v>0</v>
      </c>
      <c r="G12" s="70" t="str">
        <f t="shared" si="1"/>
        <v>0,00</v>
      </c>
      <c r="H12" s="70">
        <f t="shared" si="0"/>
        <v>0</v>
      </c>
      <c r="I12" s="71"/>
      <c r="J12" s="61"/>
      <c r="S12" s="55"/>
    </row>
    <row r="13" spans="1:19" x14ac:dyDescent="0.2">
      <c r="A13" s="65" t="s">
        <v>93</v>
      </c>
      <c r="B13" s="66"/>
      <c r="C13" s="67" t="str">
        <f>IF(B13&gt;0,VLOOKUP(B13,'Darbuotojai ir paslaugos'!C$6:F$65,2,FALSE),"")</f>
        <v/>
      </c>
      <c r="D13" s="68" t="s">
        <v>87</v>
      </c>
      <c r="E13" s="70" t="str">
        <f>IF(B13&lt;&gt;"",HLOOKUP(B13,'Vykdymo planas'!H$67:AA$80,14,FALSE),"")</f>
        <v/>
      </c>
      <c r="F13" s="70">
        <f>IF(B13&gt;0,ROUND(VLOOKUP(B13,'Darbuotojai ir paslaugos'!C$6:F$65,4,FALSE),2),0)</f>
        <v>0</v>
      </c>
      <c r="G13" s="70" t="str">
        <f t="shared" si="1"/>
        <v>0,00</v>
      </c>
      <c r="H13" s="70">
        <f t="shared" si="0"/>
        <v>0</v>
      </c>
      <c r="I13" s="71"/>
      <c r="J13" s="61"/>
      <c r="S13" s="55"/>
    </row>
    <row r="14" spans="1:19" x14ac:dyDescent="0.2">
      <c r="A14" s="65" t="s">
        <v>94</v>
      </c>
      <c r="B14" s="66"/>
      <c r="C14" s="67" t="str">
        <f>IF(B14&gt;0,VLOOKUP(B14,'Darbuotojai ir paslaugos'!C$6:F$65,2,FALSE),"")</f>
        <v/>
      </c>
      <c r="D14" s="68" t="s">
        <v>87</v>
      </c>
      <c r="E14" s="70" t="str">
        <f>IF(B14&lt;&gt;"",HLOOKUP(B14,'Vykdymo planas'!H$67:AA$80,14,FALSE),"")</f>
        <v/>
      </c>
      <c r="F14" s="70">
        <f>IF(B14&gt;0,ROUND(VLOOKUP(B14,'Darbuotojai ir paslaugos'!C$6:F$65,4,FALSE),2),0)</f>
        <v>0</v>
      </c>
      <c r="G14" s="70" t="str">
        <f t="shared" si="1"/>
        <v>0,00</v>
      </c>
      <c r="H14" s="70">
        <f t="shared" si="0"/>
        <v>0</v>
      </c>
      <c r="I14" s="71"/>
      <c r="J14" s="61"/>
      <c r="S14" s="55"/>
    </row>
    <row r="15" spans="1:19" x14ac:dyDescent="0.2">
      <c r="A15" s="65" t="s">
        <v>95</v>
      </c>
      <c r="B15" s="66"/>
      <c r="C15" s="67" t="str">
        <f>IF(B15&gt;0,VLOOKUP(B15,'Darbuotojai ir paslaugos'!C$6:F$65,2,FALSE),"")</f>
        <v/>
      </c>
      <c r="D15" s="68" t="s">
        <v>87</v>
      </c>
      <c r="E15" s="70" t="str">
        <f>IF(B15&lt;&gt;"",HLOOKUP(B15,'Vykdymo planas'!H$67:AA$80,14,FALSE),"")</f>
        <v/>
      </c>
      <c r="F15" s="70">
        <f>IF(B15&gt;0,ROUND(VLOOKUP(B15,'Darbuotojai ir paslaugos'!C$6:F$65,4,FALSE),2),0)</f>
        <v>0</v>
      </c>
      <c r="G15" s="70" t="str">
        <f t="shared" si="1"/>
        <v>0,00</v>
      </c>
      <c r="H15" s="70">
        <f t="shared" si="0"/>
        <v>0</v>
      </c>
      <c r="I15" s="71"/>
      <c r="J15" s="61"/>
      <c r="S15" s="55"/>
    </row>
    <row r="16" spans="1:19" x14ac:dyDescent="0.2">
      <c r="A16" s="65" t="s">
        <v>96</v>
      </c>
      <c r="B16" s="66"/>
      <c r="C16" s="67" t="str">
        <f>IF(B16&gt;0,VLOOKUP(B16,'Darbuotojai ir paslaugos'!C$6:F$65,2,FALSE),"")</f>
        <v/>
      </c>
      <c r="D16" s="68" t="s">
        <v>87</v>
      </c>
      <c r="E16" s="70" t="str">
        <f>IF(B16&lt;&gt;"",HLOOKUP(B16,'Vykdymo planas'!H$67:AA$80,14,FALSE),"")</f>
        <v/>
      </c>
      <c r="F16" s="70">
        <f>IF(B16&gt;0,ROUND(VLOOKUP(B16,'Darbuotojai ir paslaugos'!C$6:F$65,4,FALSE),2),0)</f>
        <v>0</v>
      </c>
      <c r="G16" s="70" t="str">
        <f t="shared" si="1"/>
        <v>0,00</v>
      </c>
      <c r="H16" s="70">
        <f t="shared" si="0"/>
        <v>0</v>
      </c>
      <c r="I16" s="71"/>
      <c r="J16" s="61"/>
      <c r="S16" s="55"/>
    </row>
    <row r="17" spans="1:19" x14ac:dyDescent="0.2">
      <c r="A17" s="65" t="s">
        <v>97</v>
      </c>
      <c r="B17" s="66"/>
      <c r="C17" s="67" t="str">
        <f>IF(B17&gt;0,VLOOKUP(B17,'Darbuotojai ir paslaugos'!C$6:F$65,2,FALSE),"")</f>
        <v/>
      </c>
      <c r="D17" s="68" t="s">
        <v>87</v>
      </c>
      <c r="E17" s="70" t="str">
        <f>IF(B17&lt;&gt;"",HLOOKUP(B17,'Vykdymo planas'!H$67:AA$80,14,FALSE),"")</f>
        <v/>
      </c>
      <c r="F17" s="70">
        <f>IF(B17&gt;0,ROUND(VLOOKUP(B17,'Darbuotojai ir paslaugos'!C$6:F$65,4,FALSE),2),0)</f>
        <v>0</v>
      </c>
      <c r="G17" s="70" t="str">
        <f t="shared" si="1"/>
        <v>0,00</v>
      </c>
      <c r="H17" s="70">
        <f t="shared" si="0"/>
        <v>0</v>
      </c>
      <c r="I17" s="71"/>
      <c r="J17" s="61"/>
      <c r="S17" s="55"/>
    </row>
    <row r="18" spans="1:19" x14ac:dyDescent="0.2">
      <c r="A18" s="65" t="s">
        <v>98</v>
      </c>
      <c r="B18" s="66"/>
      <c r="C18" s="67" t="str">
        <f>IF(B18&gt;0,VLOOKUP(B18,'Darbuotojai ir paslaugos'!C$6:F$65,2,FALSE),"")</f>
        <v/>
      </c>
      <c r="D18" s="68" t="s">
        <v>87</v>
      </c>
      <c r="E18" s="70" t="str">
        <f>IF(B18&lt;&gt;"",HLOOKUP(B18,'Vykdymo planas'!H$67:AA$80,14,FALSE),"")</f>
        <v/>
      </c>
      <c r="F18" s="70">
        <f>IF(B18&gt;0,ROUND(VLOOKUP(B18,'Darbuotojai ir paslaugos'!C$6:F$65,4,FALSE),2),0)</f>
        <v>0</v>
      </c>
      <c r="G18" s="70" t="str">
        <f t="shared" si="1"/>
        <v>0,00</v>
      </c>
      <c r="H18" s="70">
        <f t="shared" si="0"/>
        <v>0</v>
      </c>
      <c r="I18" s="71"/>
      <c r="J18" s="61"/>
      <c r="S18" s="55"/>
    </row>
    <row r="19" spans="1:19" x14ac:dyDescent="0.2">
      <c r="A19" s="65" t="s">
        <v>99</v>
      </c>
      <c r="B19" s="66"/>
      <c r="C19" s="67" t="str">
        <f>IF(B19&gt;0,VLOOKUP(B19,'Darbuotojai ir paslaugos'!C$6:F$65,2,FALSE),"")</f>
        <v/>
      </c>
      <c r="D19" s="68" t="s">
        <v>87</v>
      </c>
      <c r="E19" s="70" t="str">
        <f>IF(B19&lt;&gt;"",HLOOKUP(B19,'Vykdymo planas'!H$67:AA$80,14,FALSE),"")</f>
        <v/>
      </c>
      <c r="F19" s="70">
        <f>IF(B19&gt;0,ROUND(VLOOKUP(B19,'Darbuotojai ir paslaugos'!C$6:F$65,4,FALSE),2),0)</f>
        <v>0</v>
      </c>
      <c r="G19" s="70" t="str">
        <f t="shared" si="1"/>
        <v>0,00</v>
      </c>
      <c r="H19" s="70">
        <f t="shared" si="0"/>
        <v>0</v>
      </c>
      <c r="I19" s="71"/>
      <c r="J19" s="61"/>
      <c r="S19" s="55"/>
    </row>
    <row r="20" spans="1:19" x14ac:dyDescent="0.2">
      <c r="A20" s="65" t="s">
        <v>100</v>
      </c>
      <c r="B20" s="66"/>
      <c r="C20" s="67" t="str">
        <f>IF(B20&gt;0,VLOOKUP(B20,'Darbuotojai ir paslaugos'!C$6:F$65,2,FALSE),"")</f>
        <v/>
      </c>
      <c r="D20" s="68" t="s">
        <v>87</v>
      </c>
      <c r="E20" s="70" t="str">
        <f>IF(B20&lt;&gt;"",HLOOKUP(B20,'Vykdymo planas'!H$67:AA$80,14,FALSE),"")</f>
        <v/>
      </c>
      <c r="F20" s="70">
        <f>IF(B20&gt;0,ROUND(VLOOKUP(B20,'Darbuotojai ir paslaugos'!C$6:F$65,4,FALSE),2),0)</f>
        <v>0</v>
      </c>
      <c r="G20" s="70" t="str">
        <f t="shared" si="1"/>
        <v>0,00</v>
      </c>
      <c r="H20" s="70">
        <f t="shared" si="0"/>
        <v>0</v>
      </c>
      <c r="I20" s="71"/>
      <c r="J20" s="61"/>
      <c r="S20" s="55"/>
    </row>
    <row r="21" spans="1:19" x14ac:dyDescent="0.2">
      <c r="A21" s="65" t="s">
        <v>101</v>
      </c>
      <c r="B21" s="66"/>
      <c r="C21" s="67" t="str">
        <f>IF(B21&gt;0,VLOOKUP(B21,'Darbuotojai ir paslaugos'!C$6:F$65,2,FALSE),"")</f>
        <v/>
      </c>
      <c r="D21" s="68" t="s">
        <v>87</v>
      </c>
      <c r="E21" s="70" t="str">
        <f>IF(B21&lt;&gt;"",HLOOKUP(B21,'Vykdymo planas'!H$67:AA$80,14,FALSE),"")</f>
        <v/>
      </c>
      <c r="F21" s="70">
        <f>IF(B21&gt;0,ROUND(VLOOKUP(B21,'Darbuotojai ir paslaugos'!C$6:F$65,4,FALSE),2),0)</f>
        <v>0</v>
      </c>
      <c r="G21" s="70" t="str">
        <f t="shared" si="1"/>
        <v>0,00</v>
      </c>
      <c r="H21" s="70">
        <f t="shared" si="0"/>
        <v>0</v>
      </c>
      <c r="I21" s="71"/>
      <c r="J21" s="61"/>
      <c r="S21" s="55"/>
    </row>
    <row r="22" spans="1:19" x14ac:dyDescent="0.2">
      <c r="A22" s="65" t="s">
        <v>102</v>
      </c>
      <c r="B22" s="66"/>
      <c r="C22" s="67" t="str">
        <f>IF(B22&gt;0,VLOOKUP(B22,'Darbuotojai ir paslaugos'!C$6:F$65,2,FALSE),"")</f>
        <v/>
      </c>
      <c r="D22" s="68" t="s">
        <v>87</v>
      </c>
      <c r="E22" s="70" t="str">
        <f>IF(B22&lt;&gt;"",HLOOKUP(B22,'Vykdymo planas'!H$67:AA$80,14,FALSE),"")</f>
        <v/>
      </c>
      <c r="F22" s="70">
        <f>IF(B22&gt;0,ROUND(VLOOKUP(B22,'Darbuotojai ir paslaugos'!C$6:F$65,4,FALSE),2),0)</f>
        <v>0</v>
      </c>
      <c r="G22" s="70" t="str">
        <f t="shared" si="1"/>
        <v>0,00</v>
      </c>
      <c r="H22" s="70">
        <f t="shared" si="0"/>
        <v>0</v>
      </c>
      <c r="I22" s="71"/>
      <c r="J22" s="61"/>
      <c r="S22" s="55"/>
    </row>
    <row r="23" spans="1:19" x14ac:dyDescent="0.2">
      <c r="A23" s="65" t="s">
        <v>103</v>
      </c>
      <c r="B23" s="66"/>
      <c r="C23" s="67" t="str">
        <f>IF(B23&gt;0,VLOOKUP(B23,'Darbuotojai ir paslaugos'!C$6:F$65,2,FALSE),"")</f>
        <v/>
      </c>
      <c r="D23" s="68" t="s">
        <v>87</v>
      </c>
      <c r="E23" s="70" t="str">
        <f>IF(B23&lt;&gt;"",HLOOKUP(B23,'Vykdymo planas'!H$67:AA$80,14,FALSE),"")</f>
        <v/>
      </c>
      <c r="F23" s="70">
        <f>IF(B23&gt;0,ROUND(VLOOKUP(B23,'Darbuotojai ir paslaugos'!C$6:F$65,4,FALSE),2),0)</f>
        <v>0</v>
      </c>
      <c r="G23" s="70" t="str">
        <f t="shared" si="1"/>
        <v>0,00</v>
      </c>
      <c r="H23" s="70">
        <f t="shared" si="0"/>
        <v>0</v>
      </c>
      <c r="I23" s="71"/>
      <c r="J23" s="61"/>
      <c r="S23" s="55"/>
    </row>
    <row r="24" spans="1:19" x14ac:dyDescent="0.2">
      <c r="A24" s="65" t="s">
        <v>104</v>
      </c>
      <c r="B24" s="66"/>
      <c r="C24" s="67" t="str">
        <f>IF(B24&gt;0,VLOOKUP(B24,'Darbuotojai ir paslaugos'!C$6:F$65,2,FALSE),"")</f>
        <v/>
      </c>
      <c r="D24" s="68" t="s">
        <v>87</v>
      </c>
      <c r="E24" s="70" t="str">
        <f>IF(B24&lt;&gt;"",HLOOKUP(B24,'Vykdymo planas'!H$67:AA$80,14,FALSE),"")</f>
        <v/>
      </c>
      <c r="F24" s="70">
        <f>IF(B24&gt;0,ROUND(VLOOKUP(B24,'Darbuotojai ir paslaugos'!C$6:F$65,4,FALSE),2),0)</f>
        <v>0</v>
      </c>
      <c r="G24" s="70" t="str">
        <f t="shared" si="1"/>
        <v>0,00</v>
      </c>
      <c r="H24" s="70">
        <f t="shared" si="0"/>
        <v>0</v>
      </c>
      <c r="I24" s="71"/>
      <c r="J24" s="61"/>
      <c r="S24" s="55"/>
    </row>
    <row r="25" spans="1:19" x14ac:dyDescent="0.2">
      <c r="A25" s="65" t="s">
        <v>105</v>
      </c>
      <c r="B25" s="66"/>
      <c r="C25" s="67" t="str">
        <f>IF(B25&gt;0,VLOOKUP(B25,'Darbuotojai ir paslaugos'!C$6:F$65,2,FALSE),"")</f>
        <v/>
      </c>
      <c r="D25" s="68" t="s">
        <v>87</v>
      </c>
      <c r="E25" s="70" t="str">
        <f>IF(B25&lt;&gt;"",HLOOKUP(B25,'Vykdymo planas'!H$67:AA$80,14,FALSE),"")</f>
        <v/>
      </c>
      <c r="F25" s="70">
        <f>IF(B25&gt;0,ROUND(VLOOKUP(B25,'Darbuotojai ir paslaugos'!C$6:F$65,4,FALSE),2),0)</f>
        <v>0</v>
      </c>
      <c r="G25" s="70" t="str">
        <f t="shared" si="1"/>
        <v>0,00</v>
      </c>
      <c r="H25" s="70">
        <f t="shared" si="0"/>
        <v>0</v>
      </c>
      <c r="I25" s="71"/>
      <c r="J25" s="61"/>
      <c r="S25" s="55"/>
    </row>
    <row r="26" spans="1:19" x14ac:dyDescent="0.2">
      <c r="A26" s="65" t="s">
        <v>106</v>
      </c>
      <c r="B26" s="66"/>
      <c r="C26" s="67" t="str">
        <f>IF(B26&gt;0,VLOOKUP(B26,'Darbuotojai ir paslaugos'!C$6:F$65,2,FALSE),"")</f>
        <v/>
      </c>
      <c r="D26" s="68" t="s">
        <v>87</v>
      </c>
      <c r="E26" s="70" t="str">
        <f>IF(B26&lt;&gt;"",HLOOKUP(B26,'Vykdymo planas'!H$67:AA$80,14,FALSE),"")</f>
        <v/>
      </c>
      <c r="F26" s="70">
        <f>IF(B26&gt;0,ROUND(VLOOKUP(B26,'Darbuotojai ir paslaugos'!C$6:F$65,4,FALSE),2),0)</f>
        <v>0</v>
      </c>
      <c r="G26" s="70" t="str">
        <f t="shared" si="1"/>
        <v>0,00</v>
      </c>
      <c r="H26" s="70">
        <f t="shared" si="0"/>
        <v>0</v>
      </c>
      <c r="I26" s="71"/>
      <c r="J26" s="61"/>
      <c r="S26" s="55"/>
    </row>
    <row r="27" spans="1:19" x14ac:dyDescent="0.2">
      <c r="A27" s="65" t="s">
        <v>107</v>
      </c>
      <c r="B27" s="66"/>
      <c r="C27" s="67" t="str">
        <f>IF(B27&gt;0,VLOOKUP(B27,'Darbuotojai ir paslaugos'!C$6:F$65,2,FALSE),"")</f>
        <v/>
      </c>
      <c r="D27" s="68" t="s">
        <v>87</v>
      </c>
      <c r="E27" s="70" t="str">
        <f>IF(B27&lt;&gt;"",HLOOKUP(B27,'Vykdymo planas'!H$67:AA$80,14,FALSE),"")</f>
        <v/>
      </c>
      <c r="F27" s="70">
        <f>IF(B27&gt;0,ROUND(VLOOKUP(B27,'Darbuotojai ir paslaugos'!C$6:F$65,4,FALSE),2),0)</f>
        <v>0</v>
      </c>
      <c r="G27" s="70" t="str">
        <f t="shared" si="1"/>
        <v>0,00</v>
      </c>
      <c r="H27" s="70">
        <f t="shared" si="0"/>
        <v>0</v>
      </c>
      <c r="I27" s="71"/>
      <c r="J27" s="61"/>
      <c r="S27" s="55"/>
    </row>
    <row r="28" spans="1:19" ht="11.4" customHeight="1" x14ac:dyDescent="0.2">
      <c r="A28" s="62" t="s">
        <v>16</v>
      </c>
      <c r="B28" s="257" t="s">
        <v>108</v>
      </c>
      <c r="C28" s="258"/>
      <c r="D28" s="258"/>
      <c r="E28" s="258"/>
      <c r="F28" s="259"/>
      <c r="G28" s="63">
        <f>SUM(G29,G36,G43,G50,G57)</f>
        <v>0</v>
      </c>
      <c r="H28" s="63">
        <f>SUM(H29,H36,H43,H50,H57)</f>
        <v>0</v>
      </c>
      <c r="I28" s="64"/>
      <c r="J28" s="61"/>
      <c r="S28" s="55"/>
    </row>
    <row r="29" spans="1:19" ht="11.4" customHeight="1" x14ac:dyDescent="0.2">
      <c r="A29" s="265" t="s">
        <v>109</v>
      </c>
      <c r="B29" s="268" t="s">
        <v>110</v>
      </c>
      <c r="C29" s="72" t="s">
        <v>111</v>
      </c>
      <c r="D29" s="73"/>
      <c r="E29" s="74"/>
      <c r="F29" s="75"/>
      <c r="G29" s="75">
        <f>SUM(G30:G35)</f>
        <v>0</v>
      </c>
      <c r="H29" s="75">
        <f t="shared" ref="H29:H63" si="2">ROUND(G29*$D$3,2)</f>
        <v>0</v>
      </c>
      <c r="I29" s="76" t="s">
        <v>112</v>
      </c>
      <c r="J29" s="276"/>
      <c r="K29" s="277"/>
      <c r="S29" s="55"/>
    </row>
    <row r="30" spans="1:19" x14ac:dyDescent="0.2">
      <c r="A30" s="266"/>
      <c r="B30" s="269"/>
      <c r="C30" s="77" t="s">
        <v>113</v>
      </c>
      <c r="D30" s="78" t="s">
        <v>114</v>
      </c>
      <c r="E30" s="79">
        <f>J30</f>
        <v>0</v>
      </c>
      <c r="F30" s="80"/>
      <c r="G30" s="81">
        <f>ROUND(E30*F30*J31,2)</f>
        <v>0</v>
      </c>
      <c r="H30" s="81">
        <f t="shared" si="2"/>
        <v>0</v>
      </c>
      <c r="I30" s="82" t="s">
        <v>115</v>
      </c>
      <c r="J30" s="83"/>
      <c r="K30" s="84" t="s">
        <v>114</v>
      </c>
      <c r="S30" s="55"/>
    </row>
    <row r="31" spans="1:19" x14ac:dyDescent="0.2">
      <c r="A31" s="266"/>
      <c r="B31" s="269"/>
      <c r="C31" s="77" t="s">
        <v>116</v>
      </c>
      <c r="D31" s="78" t="s">
        <v>117</v>
      </c>
      <c r="E31" s="79">
        <f>IF(E30&gt;0,E30-1,0)</f>
        <v>0</v>
      </c>
      <c r="F31" s="80"/>
      <c r="G31" s="81">
        <f>ROUND(E31*F31*J31,2)</f>
        <v>0</v>
      </c>
      <c r="H31" s="81">
        <f t="shared" si="2"/>
        <v>0</v>
      </c>
      <c r="I31" s="85" t="s">
        <v>118</v>
      </c>
      <c r="J31" s="83"/>
      <c r="K31" s="84" t="s">
        <v>119</v>
      </c>
      <c r="S31" s="55"/>
    </row>
    <row r="32" spans="1:19" x14ac:dyDescent="0.2">
      <c r="A32" s="266"/>
      <c r="B32" s="269"/>
      <c r="C32" s="77" t="s">
        <v>120</v>
      </c>
      <c r="D32" s="86"/>
      <c r="E32" s="87"/>
      <c r="F32" s="80"/>
      <c r="G32" s="81">
        <f>ROUND(E32*F32,2)</f>
        <v>0</v>
      </c>
      <c r="H32" s="81">
        <f t="shared" si="2"/>
        <v>0</v>
      </c>
      <c r="I32" s="88"/>
      <c r="J32" s="61"/>
      <c r="S32" s="55"/>
    </row>
    <row r="33" spans="1:19" x14ac:dyDescent="0.2">
      <c r="A33" s="266"/>
      <c r="B33" s="269"/>
      <c r="C33" s="77" t="s">
        <v>121</v>
      </c>
      <c r="D33" s="86"/>
      <c r="E33" s="87"/>
      <c r="F33" s="80"/>
      <c r="G33" s="81">
        <f>ROUND(E33*F33,2)</f>
        <v>0</v>
      </c>
      <c r="H33" s="81">
        <f t="shared" si="2"/>
        <v>0</v>
      </c>
      <c r="I33" s="88"/>
      <c r="J33" s="61"/>
      <c r="S33" s="55"/>
    </row>
    <row r="34" spans="1:19" x14ac:dyDescent="0.2">
      <c r="A34" s="266"/>
      <c r="B34" s="269"/>
      <c r="C34" s="88" t="s">
        <v>122</v>
      </c>
      <c r="D34" s="86"/>
      <c r="E34" s="87"/>
      <c r="F34" s="80"/>
      <c r="G34" s="81">
        <f>ROUND(E34*F34,2)</f>
        <v>0</v>
      </c>
      <c r="H34" s="81">
        <f t="shared" si="2"/>
        <v>0</v>
      </c>
      <c r="I34" s="88"/>
      <c r="J34" s="61"/>
      <c r="S34" s="55"/>
    </row>
    <row r="35" spans="1:19" x14ac:dyDescent="0.2">
      <c r="A35" s="267"/>
      <c r="B35" s="270"/>
      <c r="C35" s="88" t="s">
        <v>122</v>
      </c>
      <c r="D35" s="86"/>
      <c r="E35" s="87"/>
      <c r="F35" s="80"/>
      <c r="G35" s="81">
        <f>ROUND(E35*F35,2)</f>
        <v>0</v>
      </c>
      <c r="H35" s="81">
        <f t="shared" si="2"/>
        <v>0</v>
      </c>
      <c r="I35" s="88"/>
      <c r="J35" s="61"/>
      <c r="S35" s="55"/>
    </row>
    <row r="36" spans="1:19" ht="11.4" customHeight="1" x14ac:dyDescent="0.2">
      <c r="A36" s="265" t="s">
        <v>123</v>
      </c>
      <c r="B36" s="268" t="s">
        <v>110</v>
      </c>
      <c r="C36" s="72" t="s">
        <v>111</v>
      </c>
      <c r="D36" s="73"/>
      <c r="E36" s="74"/>
      <c r="F36" s="75"/>
      <c r="G36" s="75">
        <f>SUM(G37:G42)</f>
        <v>0</v>
      </c>
      <c r="H36" s="75">
        <f t="shared" si="2"/>
        <v>0</v>
      </c>
      <c r="I36" s="76" t="s">
        <v>112</v>
      </c>
      <c r="J36" s="276"/>
      <c r="K36" s="277"/>
      <c r="S36" s="55"/>
    </row>
    <row r="37" spans="1:19" x14ac:dyDescent="0.2">
      <c r="A37" s="266"/>
      <c r="B37" s="269"/>
      <c r="C37" s="77" t="s">
        <v>113</v>
      </c>
      <c r="D37" s="78" t="s">
        <v>114</v>
      </c>
      <c r="E37" s="79">
        <f>J37</f>
        <v>0</v>
      </c>
      <c r="F37" s="80"/>
      <c r="G37" s="81">
        <f>ROUND(E37*F37*J38,2)</f>
        <v>0</v>
      </c>
      <c r="H37" s="81">
        <f t="shared" si="2"/>
        <v>0</v>
      </c>
      <c r="I37" s="82" t="s">
        <v>115</v>
      </c>
      <c r="J37" s="83"/>
      <c r="K37" s="84" t="s">
        <v>114</v>
      </c>
      <c r="S37" s="55"/>
    </row>
    <row r="38" spans="1:19" x14ac:dyDescent="0.2">
      <c r="A38" s="266"/>
      <c r="B38" s="269"/>
      <c r="C38" s="77" t="s">
        <v>116</v>
      </c>
      <c r="D38" s="78" t="s">
        <v>117</v>
      </c>
      <c r="E38" s="79">
        <f>IF(E37&gt;0,E37-1,0)</f>
        <v>0</v>
      </c>
      <c r="F38" s="80"/>
      <c r="G38" s="81">
        <f>ROUND(E38*F38*J38,2)</f>
        <v>0</v>
      </c>
      <c r="H38" s="81">
        <f t="shared" si="2"/>
        <v>0</v>
      </c>
      <c r="I38" s="85" t="s">
        <v>118</v>
      </c>
      <c r="J38" s="83"/>
      <c r="K38" s="84" t="s">
        <v>119</v>
      </c>
      <c r="S38" s="55"/>
    </row>
    <row r="39" spans="1:19" x14ac:dyDescent="0.2">
      <c r="A39" s="266"/>
      <c r="B39" s="269"/>
      <c r="C39" s="77" t="s">
        <v>120</v>
      </c>
      <c r="D39" s="86"/>
      <c r="E39" s="87"/>
      <c r="F39" s="80"/>
      <c r="G39" s="81">
        <f>ROUND(E39*F39,2)</f>
        <v>0</v>
      </c>
      <c r="H39" s="81">
        <f t="shared" si="2"/>
        <v>0</v>
      </c>
      <c r="I39" s="88"/>
      <c r="J39" s="61"/>
      <c r="S39" s="55"/>
    </row>
    <row r="40" spans="1:19" x14ac:dyDescent="0.2">
      <c r="A40" s="266"/>
      <c r="B40" s="269"/>
      <c r="C40" s="77" t="s">
        <v>121</v>
      </c>
      <c r="D40" s="86"/>
      <c r="E40" s="87"/>
      <c r="F40" s="80"/>
      <c r="G40" s="81">
        <f>ROUND(E40*F40,2)</f>
        <v>0</v>
      </c>
      <c r="H40" s="81">
        <f t="shared" si="2"/>
        <v>0</v>
      </c>
      <c r="I40" s="88"/>
      <c r="J40" s="61"/>
      <c r="S40" s="55"/>
    </row>
    <row r="41" spans="1:19" x14ac:dyDescent="0.2">
      <c r="A41" s="266"/>
      <c r="B41" s="269"/>
      <c r="C41" s="88" t="s">
        <v>122</v>
      </c>
      <c r="D41" s="86"/>
      <c r="E41" s="87"/>
      <c r="F41" s="80"/>
      <c r="G41" s="81">
        <f>ROUND(E41*F41,2)</f>
        <v>0</v>
      </c>
      <c r="H41" s="81">
        <f t="shared" si="2"/>
        <v>0</v>
      </c>
      <c r="I41" s="88"/>
      <c r="J41" s="61"/>
      <c r="S41" s="55"/>
    </row>
    <row r="42" spans="1:19" x14ac:dyDescent="0.2">
      <c r="A42" s="267"/>
      <c r="B42" s="270"/>
      <c r="C42" s="88" t="s">
        <v>122</v>
      </c>
      <c r="D42" s="86"/>
      <c r="E42" s="87"/>
      <c r="F42" s="80"/>
      <c r="G42" s="81">
        <f>ROUND(E42*F42,2)</f>
        <v>0</v>
      </c>
      <c r="H42" s="81">
        <f t="shared" si="2"/>
        <v>0</v>
      </c>
      <c r="I42" s="88"/>
      <c r="J42" s="61"/>
      <c r="S42" s="55"/>
    </row>
    <row r="43" spans="1:19" ht="11.4" customHeight="1" x14ac:dyDescent="0.2">
      <c r="A43" s="265" t="s">
        <v>124</v>
      </c>
      <c r="B43" s="268" t="s">
        <v>110</v>
      </c>
      <c r="C43" s="72" t="s">
        <v>111</v>
      </c>
      <c r="D43" s="73"/>
      <c r="E43" s="74"/>
      <c r="F43" s="75"/>
      <c r="G43" s="75">
        <f>SUM(G44:G49)</f>
        <v>0</v>
      </c>
      <c r="H43" s="75">
        <f t="shared" si="2"/>
        <v>0</v>
      </c>
      <c r="I43" s="76" t="s">
        <v>112</v>
      </c>
      <c r="J43" s="276"/>
      <c r="K43" s="277"/>
      <c r="S43" s="55"/>
    </row>
    <row r="44" spans="1:19" x14ac:dyDescent="0.2">
      <c r="A44" s="266"/>
      <c r="B44" s="269"/>
      <c r="C44" s="77" t="s">
        <v>113</v>
      </c>
      <c r="D44" s="78" t="s">
        <v>114</v>
      </c>
      <c r="E44" s="79">
        <f>J44</f>
        <v>0</v>
      </c>
      <c r="F44" s="80"/>
      <c r="G44" s="81">
        <f>ROUND(E44*F44*J45,2)</f>
        <v>0</v>
      </c>
      <c r="H44" s="81">
        <f t="shared" si="2"/>
        <v>0</v>
      </c>
      <c r="I44" s="82" t="s">
        <v>115</v>
      </c>
      <c r="J44" s="83"/>
      <c r="K44" s="84" t="s">
        <v>114</v>
      </c>
      <c r="S44" s="55"/>
    </row>
    <row r="45" spans="1:19" x14ac:dyDescent="0.2">
      <c r="A45" s="266"/>
      <c r="B45" s="269"/>
      <c r="C45" s="77" t="s">
        <v>116</v>
      </c>
      <c r="D45" s="78" t="s">
        <v>117</v>
      </c>
      <c r="E45" s="79">
        <f>IF(E44&gt;0,E44-1,0)</f>
        <v>0</v>
      </c>
      <c r="F45" s="80"/>
      <c r="G45" s="81">
        <f>ROUND(E45*F45*J45,2)</f>
        <v>0</v>
      </c>
      <c r="H45" s="81">
        <f t="shared" si="2"/>
        <v>0</v>
      </c>
      <c r="I45" s="85" t="s">
        <v>118</v>
      </c>
      <c r="J45" s="83"/>
      <c r="K45" s="84" t="s">
        <v>119</v>
      </c>
      <c r="S45" s="55"/>
    </row>
    <row r="46" spans="1:19" x14ac:dyDescent="0.2">
      <c r="A46" s="266"/>
      <c r="B46" s="269"/>
      <c r="C46" s="77" t="s">
        <v>120</v>
      </c>
      <c r="D46" s="86"/>
      <c r="E46" s="87"/>
      <c r="F46" s="80"/>
      <c r="G46" s="81">
        <f>ROUND(E46*F46,2)</f>
        <v>0</v>
      </c>
      <c r="H46" s="81">
        <f t="shared" si="2"/>
        <v>0</v>
      </c>
      <c r="I46" s="88"/>
      <c r="J46" s="61"/>
      <c r="S46" s="55"/>
    </row>
    <row r="47" spans="1:19" x14ac:dyDescent="0.2">
      <c r="A47" s="266"/>
      <c r="B47" s="269"/>
      <c r="C47" s="77" t="s">
        <v>121</v>
      </c>
      <c r="D47" s="86"/>
      <c r="E47" s="87"/>
      <c r="F47" s="80"/>
      <c r="G47" s="81">
        <f>ROUND(E47*F47,2)</f>
        <v>0</v>
      </c>
      <c r="H47" s="81">
        <f t="shared" si="2"/>
        <v>0</v>
      </c>
      <c r="I47" s="88"/>
      <c r="J47" s="61"/>
      <c r="S47" s="55"/>
    </row>
    <row r="48" spans="1:19" x14ac:dyDescent="0.2">
      <c r="A48" s="266"/>
      <c r="B48" s="269"/>
      <c r="C48" s="88" t="s">
        <v>122</v>
      </c>
      <c r="D48" s="86"/>
      <c r="E48" s="87"/>
      <c r="F48" s="80"/>
      <c r="G48" s="81">
        <f>ROUND(E48*F48,2)</f>
        <v>0</v>
      </c>
      <c r="H48" s="81">
        <f t="shared" si="2"/>
        <v>0</v>
      </c>
      <c r="I48" s="88"/>
      <c r="J48" s="61"/>
      <c r="S48" s="55"/>
    </row>
    <row r="49" spans="1:19" x14ac:dyDescent="0.2">
      <c r="A49" s="267"/>
      <c r="B49" s="270"/>
      <c r="C49" s="88" t="s">
        <v>122</v>
      </c>
      <c r="D49" s="86"/>
      <c r="E49" s="87"/>
      <c r="F49" s="80"/>
      <c r="G49" s="81">
        <f>ROUND(E49*F49,2)</f>
        <v>0</v>
      </c>
      <c r="H49" s="81">
        <f t="shared" si="2"/>
        <v>0</v>
      </c>
      <c r="I49" s="88"/>
      <c r="J49" s="61"/>
      <c r="S49" s="55"/>
    </row>
    <row r="50" spans="1:19" ht="11.4" customHeight="1" x14ac:dyDescent="0.2">
      <c r="A50" s="265" t="s">
        <v>125</v>
      </c>
      <c r="B50" s="268" t="s">
        <v>110</v>
      </c>
      <c r="C50" s="72" t="s">
        <v>111</v>
      </c>
      <c r="D50" s="73"/>
      <c r="E50" s="74"/>
      <c r="F50" s="75"/>
      <c r="G50" s="75">
        <f>SUM(G51:G56)</f>
        <v>0</v>
      </c>
      <c r="H50" s="75">
        <f t="shared" si="2"/>
        <v>0</v>
      </c>
      <c r="I50" s="76" t="s">
        <v>112</v>
      </c>
      <c r="J50" s="276"/>
      <c r="K50" s="277"/>
      <c r="S50" s="55"/>
    </row>
    <row r="51" spans="1:19" x14ac:dyDescent="0.2">
      <c r="A51" s="266"/>
      <c r="B51" s="269"/>
      <c r="C51" s="77" t="s">
        <v>113</v>
      </c>
      <c r="D51" s="78" t="s">
        <v>114</v>
      </c>
      <c r="E51" s="79">
        <f>J51</f>
        <v>0</v>
      </c>
      <c r="F51" s="80"/>
      <c r="G51" s="81">
        <f>ROUND(E51*F51*J52,2)</f>
        <v>0</v>
      </c>
      <c r="H51" s="81">
        <f t="shared" si="2"/>
        <v>0</v>
      </c>
      <c r="I51" s="82" t="s">
        <v>115</v>
      </c>
      <c r="J51" s="83"/>
      <c r="K51" s="84" t="s">
        <v>114</v>
      </c>
      <c r="S51" s="55"/>
    </row>
    <row r="52" spans="1:19" x14ac:dyDescent="0.2">
      <c r="A52" s="266"/>
      <c r="B52" s="269"/>
      <c r="C52" s="77" t="s">
        <v>116</v>
      </c>
      <c r="D52" s="78" t="s">
        <v>117</v>
      </c>
      <c r="E52" s="79">
        <f>IF(E51&gt;0,E51-1,0)</f>
        <v>0</v>
      </c>
      <c r="F52" s="80"/>
      <c r="G52" s="81">
        <f>ROUND(E52*F52*J52,2)</f>
        <v>0</v>
      </c>
      <c r="H52" s="81">
        <f t="shared" si="2"/>
        <v>0</v>
      </c>
      <c r="I52" s="85" t="s">
        <v>118</v>
      </c>
      <c r="J52" s="83"/>
      <c r="K52" s="84" t="s">
        <v>119</v>
      </c>
      <c r="S52" s="55"/>
    </row>
    <row r="53" spans="1:19" x14ac:dyDescent="0.2">
      <c r="A53" s="266"/>
      <c r="B53" s="269"/>
      <c r="C53" s="77" t="s">
        <v>120</v>
      </c>
      <c r="D53" s="86"/>
      <c r="E53" s="87"/>
      <c r="F53" s="80"/>
      <c r="G53" s="81">
        <f>ROUND(E53*F53,2)</f>
        <v>0</v>
      </c>
      <c r="H53" s="81">
        <f t="shared" si="2"/>
        <v>0</v>
      </c>
      <c r="I53" s="88"/>
      <c r="J53" s="61"/>
      <c r="S53" s="55"/>
    </row>
    <row r="54" spans="1:19" x14ac:dyDescent="0.2">
      <c r="A54" s="266"/>
      <c r="B54" s="269"/>
      <c r="C54" s="77" t="s">
        <v>121</v>
      </c>
      <c r="D54" s="86"/>
      <c r="E54" s="87"/>
      <c r="F54" s="80"/>
      <c r="G54" s="81">
        <f>ROUND(E54*F54,2)</f>
        <v>0</v>
      </c>
      <c r="H54" s="81">
        <f t="shared" si="2"/>
        <v>0</v>
      </c>
      <c r="I54" s="88"/>
      <c r="J54" s="61"/>
      <c r="S54" s="55"/>
    </row>
    <row r="55" spans="1:19" x14ac:dyDescent="0.2">
      <c r="A55" s="266"/>
      <c r="B55" s="269"/>
      <c r="C55" s="88" t="s">
        <v>122</v>
      </c>
      <c r="D55" s="86"/>
      <c r="E55" s="87"/>
      <c r="F55" s="80"/>
      <c r="G55" s="81">
        <f>ROUND(E55*F55,2)</f>
        <v>0</v>
      </c>
      <c r="H55" s="81">
        <f t="shared" si="2"/>
        <v>0</v>
      </c>
      <c r="I55" s="88"/>
      <c r="J55" s="61"/>
      <c r="S55" s="55"/>
    </row>
    <row r="56" spans="1:19" x14ac:dyDescent="0.2">
      <c r="A56" s="267"/>
      <c r="B56" s="270"/>
      <c r="C56" s="88" t="s">
        <v>122</v>
      </c>
      <c r="D56" s="86"/>
      <c r="E56" s="87"/>
      <c r="F56" s="80"/>
      <c r="G56" s="81">
        <f>ROUND(E56*F56,2)</f>
        <v>0</v>
      </c>
      <c r="H56" s="81">
        <f t="shared" si="2"/>
        <v>0</v>
      </c>
      <c r="I56" s="88"/>
      <c r="J56" s="61"/>
      <c r="S56" s="55"/>
    </row>
    <row r="57" spans="1:19" ht="11.4" customHeight="1" x14ac:dyDescent="0.2">
      <c r="A57" s="265" t="s">
        <v>126</v>
      </c>
      <c r="B57" s="268" t="s">
        <v>110</v>
      </c>
      <c r="C57" s="72" t="s">
        <v>111</v>
      </c>
      <c r="D57" s="73"/>
      <c r="E57" s="74"/>
      <c r="F57" s="75"/>
      <c r="G57" s="75">
        <f>SUM(G58:G63)</f>
        <v>0</v>
      </c>
      <c r="H57" s="75">
        <f t="shared" si="2"/>
        <v>0</v>
      </c>
      <c r="I57" s="76" t="s">
        <v>112</v>
      </c>
      <c r="J57" s="276"/>
      <c r="K57" s="277"/>
      <c r="S57" s="55"/>
    </row>
    <row r="58" spans="1:19" x14ac:dyDescent="0.2">
      <c r="A58" s="266"/>
      <c r="B58" s="269"/>
      <c r="C58" s="77" t="s">
        <v>113</v>
      </c>
      <c r="D58" s="78" t="s">
        <v>114</v>
      </c>
      <c r="E58" s="79">
        <f>J58</f>
        <v>0</v>
      </c>
      <c r="F58" s="80"/>
      <c r="G58" s="81">
        <f>ROUND(E58*F58*J59,2)</f>
        <v>0</v>
      </c>
      <c r="H58" s="81">
        <f t="shared" si="2"/>
        <v>0</v>
      </c>
      <c r="I58" s="82" t="s">
        <v>115</v>
      </c>
      <c r="J58" s="83"/>
      <c r="K58" s="84" t="s">
        <v>114</v>
      </c>
      <c r="S58" s="55"/>
    </row>
    <row r="59" spans="1:19" x14ac:dyDescent="0.2">
      <c r="A59" s="266"/>
      <c r="B59" s="269"/>
      <c r="C59" s="77" t="s">
        <v>116</v>
      </c>
      <c r="D59" s="78" t="s">
        <v>117</v>
      </c>
      <c r="E59" s="79">
        <f>IF(E58&gt;0,E58-1,0)</f>
        <v>0</v>
      </c>
      <c r="F59" s="80"/>
      <c r="G59" s="81">
        <f>ROUND(E59*F59*J59,2)</f>
        <v>0</v>
      </c>
      <c r="H59" s="81">
        <f t="shared" si="2"/>
        <v>0</v>
      </c>
      <c r="I59" s="85" t="s">
        <v>118</v>
      </c>
      <c r="J59" s="83"/>
      <c r="K59" s="84" t="s">
        <v>119</v>
      </c>
      <c r="S59" s="55"/>
    </row>
    <row r="60" spans="1:19" x14ac:dyDescent="0.2">
      <c r="A60" s="266"/>
      <c r="B60" s="269"/>
      <c r="C60" s="77" t="s">
        <v>120</v>
      </c>
      <c r="D60" s="86"/>
      <c r="E60" s="87"/>
      <c r="F60" s="80"/>
      <c r="G60" s="81">
        <f>ROUND(E60*F60,2)</f>
        <v>0</v>
      </c>
      <c r="H60" s="81">
        <f t="shared" si="2"/>
        <v>0</v>
      </c>
      <c r="I60" s="88"/>
      <c r="J60" s="61"/>
      <c r="S60" s="55"/>
    </row>
    <row r="61" spans="1:19" x14ac:dyDescent="0.2">
      <c r="A61" s="266"/>
      <c r="B61" s="269"/>
      <c r="C61" s="77" t="s">
        <v>121</v>
      </c>
      <c r="D61" s="86"/>
      <c r="E61" s="87"/>
      <c r="F61" s="80"/>
      <c r="G61" s="81">
        <f>ROUND(E61*F61,2)</f>
        <v>0</v>
      </c>
      <c r="H61" s="81">
        <f t="shared" si="2"/>
        <v>0</v>
      </c>
      <c r="I61" s="88"/>
      <c r="J61" s="61"/>
      <c r="S61" s="55"/>
    </row>
    <row r="62" spans="1:19" x14ac:dyDescent="0.2">
      <c r="A62" s="266"/>
      <c r="B62" s="269"/>
      <c r="C62" s="88" t="s">
        <v>122</v>
      </c>
      <c r="D62" s="86"/>
      <c r="E62" s="87"/>
      <c r="F62" s="80"/>
      <c r="G62" s="81">
        <f>ROUND(E62*F62,2)</f>
        <v>0</v>
      </c>
      <c r="H62" s="81">
        <f t="shared" si="2"/>
        <v>0</v>
      </c>
      <c r="I62" s="88"/>
      <c r="J62" s="61"/>
      <c r="S62" s="55"/>
    </row>
    <row r="63" spans="1:19" x14ac:dyDescent="0.2">
      <c r="A63" s="267"/>
      <c r="B63" s="270"/>
      <c r="C63" s="88" t="s">
        <v>122</v>
      </c>
      <c r="D63" s="86"/>
      <c r="E63" s="87"/>
      <c r="F63" s="80"/>
      <c r="G63" s="81">
        <f>ROUND(E63*F63,2)</f>
        <v>0</v>
      </c>
      <c r="H63" s="81">
        <f t="shared" si="2"/>
        <v>0</v>
      </c>
      <c r="I63" s="88"/>
      <c r="J63" s="61"/>
      <c r="S63" s="55"/>
    </row>
    <row r="64" spans="1:19" ht="57" x14ac:dyDescent="0.2">
      <c r="A64" s="62" t="s">
        <v>8</v>
      </c>
      <c r="B64" s="257" t="s">
        <v>127</v>
      </c>
      <c r="C64" s="258"/>
      <c r="D64" s="258"/>
      <c r="E64" s="258"/>
      <c r="F64" s="259"/>
      <c r="G64" s="63">
        <f>SUM(G65:G84)</f>
        <v>0</v>
      </c>
      <c r="H64" s="63">
        <f>SUM(H65:H84)</f>
        <v>0</v>
      </c>
      <c r="I64" s="89"/>
      <c r="J64" s="90"/>
      <c r="K64" s="91" t="s">
        <v>128</v>
      </c>
      <c r="L64" s="91" t="s">
        <v>129</v>
      </c>
      <c r="M64" s="91" t="s">
        <v>130</v>
      </c>
      <c r="N64" s="91" t="s">
        <v>131</v>
      </c>
      <c r="O64" s="91" t="s">
        <v>132</v>
      </c>
      <c r="P64" s="91" t="s">
        <v>133</v>
      </c>
      <c r="Q64" s="91" t="s">
        <v>134</v>
      </c>
      <c r="R64" s="91" t="s">
        <v>135</v>
      </c>
      <c r="S64" s="55"/>
    </row>
    <row r="65" spans="1:19" x14ac:dyDescent="0.2">
      <c r="A65" s="65" t="s">
        <v>136</v>
      </c>
      <c r="B65" s="245"/>
      <c r="C65" s="246"/>
      <c r="D65" s="93"/>
      <c r="E65" s="69"/>
      <c r="F65" s="70">
        <f>R65</f>
        <v>0</v>
      </c>
      <c r="G65" s="70">
        <f>ROUND(E65*F65,2)</f>
        <v>0</v>
      </c>
      <c r="H65" s="70">
        <f t="shared" ref="H65:H84" si="3">ROUND(G65*$D$3,2)</f>
        <v>0</v>
      </c>
      <c r="I65" s="92"/>
      <c r="J65" s="61"/>
      <c r="K65" s="94"/>
      <c r="L65" s="80"/>
      <c r="M65" s="80"/>
      <c r="N65" s="80"/>
      <c r="O65" s="81" t="str">
        <f>IFERROR((L65-N65)/M65,"0")</f>
        <v>0</v>
      </c>
      <c r="P65" s="80"/>
      <c r="Q65" s="95"/>
      <c r="R65" s="81">
        <f>O65*P65*Q65</f>
        <v>0</v>
      </c>
      <c r="S65" s="55"/>
    </row>
    <row r="66" spans="1:19" x14ac:dyDescent="0.2">
      <c r="A66" s="65" t="s">
        <v>137</v>
      </c>
      <c r="B66" s="245"/>
      <c r="C66" s="246"/>
      <c r="D66" s="93"/>
      <c r="E66" s="69"/>
      <c r="F66" s="70">
        <f t="shared" ref="F66:F84" si="4">R66</f>
        <v>0</v>
      </c>
      <c r="G66" s="70">
        <f t="shared" ref="G66:G84" si="5">ROUND(E66*F66,2)</f>
        <v>0</v>
      </c>
      <c r="H66" s="70">
        <f t="shared" si="3"/>
        <v>0</v>
      </c>
      <c r="I66" s="96"/>
      <c r="J66" s="61"/>
      <c r="K66" s="97"/>
      <c r="L66" s="80"/>
      <c r="M66" s="80"/>
      <c r="N66" s="80"/>
      <c r="O66" s="81" t="str">
        <f t="shared" ref="O66:O84" si="6">IFERROR((L66-N66)/M66,"0")</f>
        <v>0</v>
      </c>
      <c r="P66" s="80"/>
      <c r="Q66" s="95"/>
      <c r="R66" s="81">
        <f t="shared" ref="R66:R84" si="7">O66*P66*Q66</f>
        <v>0</v>
      </c>
      <c r="S66" s="55"/>
    </row>
    <row r="67" spans="1:19" x14ac:dyDescent="0.2">
      <c r="A67" s="65" t="s">
        <v>138</v>
      </c>
      <c r="B67" s="245"/>
      <c r="C67" s="246"/>
      <c r="D67" s="93"/>
      <c r="E67" s="69"/>
      <c r="F67" s="70">
        <f t="shared" si="4"/>
        <v>0</v>
      </c>
      <c r="G67" s="70">
        <f t="shared" si="5"/>
        <v>0</v>
      </c>
      <c r="H67" s="70">
        <f t="shared" si="3"/>
        <v>0</v>
      </c>
      <c r="I67" s="92"/>
      <c r="J67" s="61"/>
      <c r="K67" s="97"/>
      <c r="L67" s="80"/>
      <c r="M67" s="80"/>
      <c r="N67" s="80"/>
      <c r="O67" s="81" t="str">
        <f t="shared" si="6"/>
        <v>0</v>
      </c>
      <c r="P67" s="80"/>
      <c r="Q67" s="95"/>
      <c r="R67" s="81">
        <f t="shared" si="7"/>
        <v>0</v>
      </c>
      <c r="S67" s="55"/>
    </row>
    <row r="68" spans="1:19" x14ac:dyDescent="0.2">
      <c r="A68" s="65" t="s">
        <v>139</v>
      </c>
      <c r="B68" s="245"/>
      <c r="C68" s="246"/>
      <c r="D68" s="93"/>
      <c r="E68" s="69"/>
      <c r="F68" s="70">
        <f t="shared" si="4"/>
        <v>0</v>
      </c>
      <c r="G68" s="70">
        <f t="shared" si="5"/>
        <v>0</v>
      </c>
      <c r="H68" s="70">
        <f t="shared" si="3"/>
        <v>0</v>
      </c>
      <c r="I68" s="92"/>
      <c r="J68" s="61"/>
      <c r="K68" s="97"/>
      <c r="L68" s="80"/>
      <c r="M68" s="80"/>
      <c r="N68" s="80"/>
      <c r="O68" s="81" t="str">
        <f t="shared" si="6"/>
        <v>0</v>
      </c>
      <c r="P68" s="80"/>
      <c r="Q68" s="95"/>
      <c r="R68" s="81">
        <f t="shared" si="7"/>
        <v>0</v>
      </c>
      <c r="S68" s="55"/>
    </row>
    <row r="69" spans="1:19" x14ac:dyDescent="0.2">
      <c r="A69" s="65" t="s">
        <v>140</v>
      </c>
      <c r="B69" s="245"/>
      <c r="C69" s="246"/>
      <c r="D69" s="93"/>
      <c r="E69" s="69"/>
      <c r="F69" s="70">
        <f t="shared" si="4"/>
        <v>0</v>
      </c>
      <c r="G69" s="70">
        <f t="shared" si="5"/>
        <v>0</v>
      </c>
      <c r="H69" s="70">
        <f t="shared" si="3"/>
        <v>0</v>
      </c>
      <c r="I69" s="92"/>
      <c r="J69" s="61"/>
      <c r="K69" s="97"/>
      <c r="L69" s="80"/>
      <c r="M69" s="80"/>
      <c r="N69" s="80"/>
      <c r="O69" s="81" t="str">
        <f t="shared" si="6"/>
        <v>0</v>
      </c>
      <c r="P69" s="80"/>
      <c r="Q69" s="95"/>
      <c r="R69" s="81">
        <f t="shared" si="7"/>
        <v>0</v>
      </c>
      <c r="S69" s="55"/>
    </row>
    <row r="70" spans="1:19" x14ac:dyDescent="0.2">
      <c r="A70" s="65" t="s">
        <v>141</v>
      </c>
      <c r="B70" s="245"/>
      <c r="C70" s="246"/>
      <c r="D70" s="93"/>
      <c r="E70" s="69"/>
      <c r="F70" s="70">
        <f t="shared" si="4"/>
        <v>0</v>
      </c>
      <c r="G70" s="70">
        <f t="shared" si="5"/>
        <v>0</v>
      </c>
      <c r="H70" s="70">
        <f t="shared" si="3"/>
        <v>0</v>
      </c>
      <c r="I70" s="92"/>
      <c r="J70" s="61"/>
      <c r="K70" s="97"/>
      <c r="L70" s="80"/>
      <c r="M70" s="80"/>
      <c r="N70" s="80"/>
      <c r="O70" s="81" t="str">
        <f t="shared" si="6"/>
        <v>0</v>
      </c>
      <c r="P70" s="80"/>
      <c r="Q70" s="95"/>
      <c r="R70" s="81">
        <f t="shared" si="7"/>
        <v>0</v>
      </c>
      <c r="S70" s="55"/>
    </row>
    <row r="71" spans="1:19" x14ac:dyDescent="0.2">
      <c r="A71" s="65" t="s">
        <v>142</v>
      </c>
      <c r="B71" s="245"/>
      <c r="C71" s="246"/>
      <c r="D71" s="93"/>
      <c r="E71" s="69"/>
      <c r="F71" s="70">
        <f>R71</f>
        <v>0</v>
      </c>
      <c r="G71" s="70">
        <f t="shared" si="5"/>
        <v>0</v>
      </c>
      <c r="H71" s="70">
        <f t="shared" si="3"/>
        <v>0</v>
      </c>
      <c r="I71" s="92"/>
      <c r="J71" s="61"/>
      <c r="K71" s="97"/>
      <c r="L71" s="80"/>
      <c r="M71" s="80"/>
      <c r="N71" s="80"/>
      <c r="O71" s="81" t="str">
        <f t="shared" si="6"/>
        <v>0</v>
      </c>
      <c r="P71" s="80"/>
      <c r="Q71" s="95"/>
      <c r="R71" s="81">
        <f t="shared" si="7"/>
        <v>0</v>
      </c>
      <c r="S71" s="55"/>
    </row>
    <row r="72" spans="1:19" x14ac:dyDescent="0.2">
      <c r="A72" s="65" t="s">
        <v>143</v>
      </c>
      <c r="B72" s="245"/>
      <c r="C72" s="246"/>
      <c r="D72" s="93"/>
      <c r="E72" s="69"/>
      <c r="F72" s="70">
        <f t="shared" si="4"/>
        <v>0</v>
      </c>
      <c r="G72" s="70">
        <f t="shared" si="5"/>
        <v>0</v>
      </c>
      <c r="H72" s="70">
        <f t="shared" si="3"/>
        <v>0</v>
      </c>
      <c r="I72" s="92"/>
      <c r="J72" s="61"/>
      <c r="K72" s="97"/>
      <c r="L72" s="80"/>
      <c r="M72" s="80"/>
      <c r="N72" s="80"/>
      <c r="O72" s="81" t="str">
        <f t="shared" si="6"/>
        <v>0</v>
      </c>
      <c r="P72" s="80"/>
      <c r="Q72" s="95"/>
      <c r="R72" s="81">
        <f t="shared" si="7"/>
        <v>0</v>
      </c>
      <c r="S72" s="55"/>
    </row>
    <row r="73" spans="1:19" x14ac:dyDescent="0.2">
      <c r="A73" s="65" t="s">
        <v>144</v>
      </c>
      <c r="B73" s="245"/>
      <c r="C73" s="246"/>
      <c r="D73" s="93"/>
      <c r="E73" s="69"/>
      <c r="F73" s="70">
        <f t="shared" si="4"/>
        <v>0</v>
      </c>
      <c r="G73" s="70">
        <f t="shared" si="5"/>
        <v>0</v>
      </c>
      <c r="H73" s="70">
        <f t="shared" si="3"/>
        <v>0</v>
      </c>
      <c r="I73" s="92"/>
      <c r="J73" s="61"/>
      <c r="K73" s="97"/>
      <c r="L73" s="80"/>
      <c r="M73" s="80"/>
      <c r="N73" s="80"/>
      <c r="O73" s="81" t="str">
        <f t="shared" si="6"/>
        <v>0</v>
      </c>
      <c r="P73" s="80"/>
      <c r="Q73" s="95"/>
      <c r="R73" s="81">
        <f t="shared" si="7"/>
        <v>0</v>
      </c>
      <c r="S73" s="55"/>
    </row>
    <row r="74" spans="1:19" x14ac:dyDescent="0.2">
      <c r="A74" s="65" t="s">
        <v>145</v>
      </c>
      <c r="B74" s="245"/>
      <c r="C74" s="246"/>
      <c r="D74" s="93"/>
      <c r="E74" s="69"/>
      <c r="F74" s="70">
        <f t="shared" si="4"/>
        <v>0</v>
      </c>
      <c r="G74" s="70">
        <f t="shared" si="5"/>
        <v>0</v>
      </c>
      <c r="H74" s="70">
        <f t="shared" si="3"/>
        <v>0</v>
      </c>
      <c r="I74" s="92"/>
      <c r="J74" s="61"/>
      <c r="K74" s="97"/>
      <c r="L74" s="80"/>
      <c r="M74" s="80"/>
      <c r="N74" s="80"/>
      <c r="O74" s="81" t="str">
        <f t="shared" si="6"/>
        <v>0</v>
      </c>
      <c r="P74" s="80"/>
      <c r="Q74" s="95"/>
      <c r="R74" s="81">
        <f t="shared" si="7"/>
        <v>0</v>
      </c>
      <c r="S74" s="55"/>
    </row>
    <row r="75" spans="1:19" x14ac:dyDescent="0.2">
      <c r="A75" s="65" t="s">
        <v>146</v>
      </c>
      <c r="B75" s="245"/>
      <c r="C75" s="246"/>
      <c r="D75" s="93"/>
      <c r="E75" s="69"/>
      <c r="F75" s="70">
        <f t="shared" si="4"/>
        <v>0</v>
      </c>
      <c r="G75" s="70">
        <f t="shared" si="5"/>
        <v>0</v>
      </c>
      <c r="H75" s="70">
        <f t="shared" si="3"/>
        <v>0</v>
      </c>
      <c r="I75" s="92"/>
      <c r="J75" s="61"/>
      <c r="K75" s="97"/>
      <c r="L75" s="80"/>
      <c r="M75" s="80"/>
      <c r="N75" s="80"/>
      <c r="O75" s="81" t="str">
        <f t="shared" si="6"/>
        <v>0</v>
      </c>
      <c r="P75" s="80"/>
      <c r="Q75" s="95"/>
      <c r="R75" s="81">
        <f t="shared" si="7"/>
        <v>0</v>
      </c>
      <c r="S75" s="55"/>
    </row>
    <row r="76" spans="1:19" x14ac:dyDescent="0.2">
      <c r="A76" s="65" t="s">
        <v>147</v>
      </c>
      <c r="B76" s="245"/>
      <c r="C76" s="246"/>
      <c r="D76" s="93"/>
      <c r="E76" s="69"/>
      <c r="F76" s="70">
        <f t="shared" si="4"/>
        <v>0</v>
      </c>
      <c r="G76" s="70">
        <f t="shared" si="5"/>
        <v>0</v>
      </c>
      <c r="H76" s="70">
        <f t="shared" si="3"/>
        <v>0</v>
      </c>
      <c r="I76" s="92"/>
      <c r="J76" s="61"/>
      <c r="K76" s="97"/>
      <c r="L76" s="80"/>
      <c r="M76" s="80"/>
      <c r="N76" s="80"/>
      <c r="O76" s="81" t="str">
        <f t="shared" si="6"/>
        <v>0</v>
      </c>
      <c r="P76" s="80"/>
      <c r="Q76" s="95"/>
      <c r="R76" s="81">
        <f t="shared" si="7"/>
        <v>0</v>
      </c>
      <c r="S76" s="55"/>
    </row>
    <row r="77" spans="1:19" x14ac:dyDescent="0.2">
      <c r="A77" s="65" t="s">
        <v>148</v>
      </c>
      <c r="B77" s="245"/>
      <c r="C77" s="246"/>
      <c r="D77" s="93"/>
      <c r="E77" s="69"/>
      <c r="F77" s="70">
        <f t="shared" si="4"/>
        <v>0</v>
      </c>
      <c r="G77" s="70">
        <f t="shared" si="5"/>
        <v>0</v>
      </c>
      <c r="H77" s="70">
        <f t="shared" si="3"/>
        <v>0</v>
      </c>
      <c r="I77" s="92"/>
      <c r="J77" s="61"/>
      <c r="K77" s="97"/>
      <c r="L77" s="80"/>
      <c r="M77" s="80"/>
      <c r="N77" s="80"/>
      <c r="O77" s="81" t="str">
        <f t="shared" si="6"/>
        <v>0</v>
      </c>
      <c r="P77" s="80"/>
      <c r="Q77" s="95"/>
      <c r="R77" s="81">
        <f t="shared" si="7"/>
        <v>0</v>
      </c>
      <c r="S77" s="55"/>
    </row>
    <row r="78" spans="1:19" x14ac:dyDescent="0.2">
      <c r="A78" s="65" t="s">
        <v>149</v>
      </c>
      <c r="B78" s="245"/>
      <c r="C78" s="246"/>
      <c r="D78" s="93"/>
      <c r="E78" s="69"/>
      <c r="F78" s="70">
        <f t="shared" si="4"/>
        <v>0</v>
      </c>
      <c r="G78" s="70">
        <f t="shared" si="5"/>
        <v>0</v>
      </c>
      <c r="H78" s="70">
        <f t="shared" si="3"/>
        <v>0</v>
      </c>
      <c r="I78" s="92"/>
      <c r="J78" s="61"/>
      <c r="K78" s="97"/>
      <c r="L78" s="80"/>
      <c r="M78" s="80"/>
      <c r="N78" s="80"/>
      <c r="O78" s="81" t="str">
        <f t="shared" si="6"/>
        <v>0</v>
      </c>
      <c r="P78" s="80"/>
      <c r="Q78" s="95"/>
      <c r="R78" s="81">
        <f t="shared" si="7"/>
        <v>0</v>
      </c>
      <c r="S78" s="55"/>
    </row>
    <row r="79" spans="1:19" x14ac:dyDescent="0.2">
      <c r="A79" s="65" t="s">
        <v>150</v>
      </c>
      <c r="B79" s="245"/>
      <c r="C79" s="246"/>
      <c r="D79" s="93"/>
      <c r="E79" s="69"/>
      <c r="F79" s="70">
        <f t="shared" si="4"/>
        <v>0</v>
      </c>
      <c r="G79" s="70">
        <f t="shared" si="5"/>
        <v>0</v>
      </c>
      <c r="H79" s="70">
        <f t="shared" si="3"/>
        <v>0</v>
      </c>
      <c r="I79" s="92"/>
      <c r="J79" s="61"/>
      <c r="K79" s="97"/>
      <c r="L79" s="80"/>
      <c r="M79" s="80"/>
      <c r="N79" s="80"/>
      <c r="O79" s="81" t="str">
        <f t="shared" si="6"/>
        <v>0</v>
      </c>
      <c r="P79" s="80"/>
      <c r="Q79" s="95"/>
      <c r="R79" s="81">
        <f t="shared" si="7"/>
        <v>0</v>
      </c>
      <c r="S79" s="55"/>
    </row>
    <row r="80" spans="1:19" x14ac:dyDescent="0.2">
      <c r="A80" s="65" t="s">
        <v>151</v>
      </c>
      <c r="B80" s="245"/>
      <c r="C80" s="246"/>
      <c r="D80" s="93"/>
      <c r="E80" s="69"/>
      <c r="F80" s="70">
        <f t="shared" si="4"/>
        <v>0</v>
      </c>
      <c r="G80" s="70">
        <f t="shared" si="5"/>
        <v>0</v>
      </c>
      <c r="H80" s="70">
        <f t="shared" si="3"/>
        <v>0</v>
      </c>
      <c r="I80" s="92"/>
      <c r="J80" s="61"/>
      <c r="K80" s="97"/>
      <c r="L80" s="80"/>
      <c r="M80" s="80"/>
      <c r="N80" s="80"/>
      <c r="O80" s="81" t="str">
        <f t="shared" si="6"/>
        <v>0</v>
      </c>
      <c r="P80" s="80"/>
      <c r="Q80" s="95"/>
      <c r="R80" s="81">
        <f t="shared" si="7"/>
        <v>0</v>
      </c>
      <c r="S80" s="55"/>
    </row>
    <row r="81" spans="1:19" x14ac:dyDescent="0.2">
      <c r="A81" s="65" t="s">
        <v>152</v>
      </c>
      <c r="B81" s="245"/>
      <c r="C81" s="246"/>
      <c r="D81" s="93"/>
      <c r="E81" s="69"/>
      <c r="F81" s="70">
        <f t="shared" si="4"/>
        <v>0</v>
      </c>
      <c r="G81" s="70">
        <f t="shared" si="5"/>
        <v>0</v>
      </c>
      <c r="H81" s="70">
        <f t="shared" si="3"/>
        <v>0</v>
      </c>
      <c r="I81" s="92"/>
      <c r="J81" s="61"/>
      <c r="K81" s="97"/>
      <c r="L81" s="80"/>
      <c r="M81" s="80"/>
      <c r="N81" s="80"/>
      <c r="O81" s="81" t="str">
        <f t="shared" si="6"/>
        <v>0</v>
      </c>
      <c r="P81" s="80"/>
      <c r="Q81" s="95"/>
      <c r="R81" s="81">
        <f t="shared" si="7"/>
        <v>0</v>
      </c>
      <c r="S81" s="55"/>
    </row>
    <row r="82" spans="1:19" x14ac:dyDescent="0.2">
      <c r="A82" s="65" t="s">
        <v>153</v>
      </c>
      <c r="B82" s="245"/>
      <c r="C82" s="246"/>
      <c r="D82" s="93"/>
      <c r="E82" s="69"/>
      <c r="F82" s="70">
        <f t="shared" si="4"/>
        <v>0</v>
      </c>
      <c r="G82" s="70">
        <f t="shared" si="5"/>
        <v>0</v>
      </c>
      <c r="H82" s="70">
        <f t="shared" si="3"/>
        <v>0</v>
      </c>
      <c r="I82" s="92"/>
      <c r="J82" s="61"/>
      <c r="K82" s="97"/>
      <c r="L82" s="80"/>
      <c r="M82" s="80"/>
      <c r="N82" s="80"/>
      <c r="O82" s="81" t="str">
        <f t="shared" si="6"/>
        <v>0</v>
      </c>
      <c r="P82" s="80"/>
      <c r="Q82" s="95"/>
      <c r="R82" s="81">
        <f t="shared" si="7"/>
        <v>0</v>
      </c>
      <c r="S82" s="55"/>
    </row>
    <row r="83" spans="1:19" x14ac:dyDescent="0.2">
      <c r="A83" s="65" t="s">
        <v>154</v>
      </c>
      <c r="B83" s="245"/>
      <c r="C83" s="246"/>
      <c r="D83" s="93"/>
      <c r="E83" s="69"/>
      <c r="F83" s="70">
        <f t="shared" si="4"/>
        <v>0</v>
      </c>
      <c r="G83" s="70">
        <f t="shared" si="5"/>
        <v>0</v>
      </c>
      <c r="H83" s="70">
        <f t="shared" si="3"/>
        <v>0</v>
      </c>
      <c r="I83" s="92"/>
      <c r="J83" s="61"/>
      <c r="K83" s="97"/>
      <c r="L83" s="80"/>
      <c r="M83" s="80"/>
      <c r="N83" s="80"/>
      <c r="O83" s="81" t="str">
        <f t="shared" si="6"/>
        <v>0</v>
      </c>
      <c r="P83" s="80"/>
      <c r="Q83" s="95"/>
      <c r="R83" s="81">
        <f t="shared" si="7"/>
        <v>0</v>
      </c>
      <c r="S83" s="55"/>
    </row>
    <row r="84" spans="1:19" x14ac:dyDescent="0.2">
      <c r="A84" s="65" t="s">
        <v>155</v>
      </c>
      <c r="B84" s="245"/>
      <c r="C84" s="246"/>
      <c r="D84" s="93"/>
      <c r="E84" s="69"/>
      <c r="F84" s="70">
        <f t="shared" si="4"/>
        <v>0</v>
      </c>
      <c r="G84" s="70">
        <f t="shared" si="5"/>
        <v>0</v>
      </c>
      <c r="H84" s="70">
        <f t="shared" si="3"/>
        <v>0</v>
      </c>
      <c r="I84" s="92"/>
      <c r="J84" s="61"/>
      <c r="K84" s="97"/>
      <c r="L84" s="80"/>
      <c r="M84" s="80"/>
      <c r="N84" s="80"/>
      <c r="O84" s="81" t="str">
        <f t="shared" si="6"/>
        <v>0</v>
      </c>
      <c r="P84" s="80"/>
      <c r="Q84" s="95"/>
      <c r="R84" s="81">
        <f t="shared" si="7"/>
        <v>0</v>
      </c>
      <c r="S84" s="55"/>
    </row>
    <row r="85" spans="1:19" ht="24.6" customHeight="1" x14ac:dyDescent="0.2">
      <c r="A85" s="62" t="s">
        <v>9</v>
      </c>
      <c r="B85" s="257" t="s">
        <v>156</v>
      </c>
      <c r="C85" s="258"/>
      <c r="D85" s="258"/>
      <c r="E85" s="258"/>
      <c r="F85" s="259"/>
      <c r="G85" s="63">
        <f>SUM(G86:G95)</f>
        <v>0</v>
      </c>
      <c r="H85" s="63">
        <f>SUM(H86:H95)</f>
        <v>0</v>
      </c>
      <c r="I85" s="160"/>
      <c r="J85" s="61"/>
      <c r="S85" s="55"/>
    </row>
    <row r="86" spans="1:19" x14ac:dyDescent="0.2">
      <c r="A86" s="65" t="s">
        <v>157</v>
      </c>
      <c r="B86" s="245"/>
      <c r="C86" s="246"/>
      <c r="D86" s="93"/>
      <c r="E86" s="69"/>
      <c r="F86" s="98"/>
      <c r="G86" s="70">
        <f t="shared" ref="G86:G95" si="8">ROUND(E86*F86,2)</f>
        <v>0</v>
      </c>
      <c r="H86" s="70">
        <f t="shared" ref="H86:H95" si="9">ROUND(G86*$D$3,2)</f>
        <v>0</v>
      </c>
      <c r="I86" s="264" t="s">
        <v>158</v>
      </c>
      <c r="J86" s="61"/>
      <c r="S86" s="55"/>
    </row>
    <row r="87" spans="1:19" x14ac:dyDescent="0.2">
      <c r="A87" s="65" t="s">
        <v>159</v>
      </c>
      <c r="B87" s="245"/>
      <c r="C87" s="246"/>
      <c r="D87" s="93"/>
      <c r="E87" s="69"/>
      <c r="F87" s="98"/>
      <c r="G87" s="70">
        <f t="shared" si="8"/>
        <v>0</v>
      </c>
      <c r="H87" s="70">
        <f t="shared" si="9"/>
        <v>0</v>
      </c>
      <c r="I87" s="264"/>
      <c r="J87" s="61"/>
      <c r="S87" s="55"/>
    </row>
    <row r="88" spans="1:19" x14ac:dyDescent="0.2">
      <c r="A88" s="65" t="s">
        <v>160</v>
      </c>
      <c r="B88" s="245"/>
      <c r="C88" s="246"/>
      <c r="D88" s="93"/>
      <c r="E88" s="69"/>
      <c r="F88" s="98"/>
      <c r="G88" s="70">
        <f t="shared" si="8"/>
        <v>0</v>
      </c>
      <c r="H88" s="70">
        <f t="shared" si="9"/>
        <v>0</v>
      </c>
      <c r="I88" s="264"/>
      <c r="J88" s="61"/>
      <c r="S88" s="55"/>
    </row>
    <row r="89" spans="1:19" x14ac:dyDescent="0.2">
      <c r="A89" s="65" t="s">
        <v>161</v>
      </c>
      <c r="B89" s="245"/>
      <c r="C89" s="246"/>
      <c r="D89" s="93"/>
      <c r="E89" s="69"/>
      <c r="F89" s="98"/>
      <c r="G89" s="70">
        <f t="shared" si="8"/>
        <v>0</v>
      </c>
      <c r="H89" s="70">
        <f t="shared" si="9"/>
        <v>0</v>
      </c>
      <c r="I89" s="264"/>
      <c r="J89" s="61"/>
      <c r="S89" s="55"/>
    </row>
    <row r="90" spans="1:19" x14ac:dyDescent="0.2">
      <c r="A90" s="65" t="s">
        <v>162</v>
      </c>
      <c r="B90" s="245"/>
      <c r="C90" s="246"/>
      <c r="D90" s="93"/>
      <c r="E90" s="69"/>
      <c r="F90" s="98"/>
      <c r="G90" s="70">
        <f t="shared" si="8"/>
        <v>0</v>
      </c>
      <c r="H90" s="70">
        <f t="shared" si="9"/>
        <v>0</v>
      </c>
      <c r="I90" s="161"/>
      <c r="J90" s="61"/>
      <c r="S90" s="55"/>
    </row>
    <row r="91" spans="1:19" x14ac:dyDescent="0.2">
      <c r="A91" s="65" t="s">
        <v>163</v>
      </c>
      <c r="B91" s="245"/>
      <c r="C91" s="246"/>
      <c r="D91" s="93"/>
      <c r="E91" s="69"/>
      <c r="F91" s="98"/>
      <c r="G91" s="70">
        <f t="shared" si="8"/>
        <v>0</v>
      </c>
      <c r="H91" s="70">
        <f t="shared" si="9"/>
        <v>0</v>
      </c>
      <c r="I91" s="161"/>
      <c r="J91" s="61"/>
      <c r="S91" s="55"/>
    </row>
    <row r="92" spans="1:19" x14ac:dyDescent="0.2">
      <c r="A92" s="65" t="s">
        <v>164</v>
      </c>
      <c r="B92" s="245"/>
      <c r="C92" s="246"/>
      <c r="D92" s="93"/>
      <c r="E92" s="69"/>
      <c r="F92" s="98"/>
      <c r="G92" s="70">
        <f t="shared" si="8"/>
        <v>0</v>
      </c>
      <c r="H92" s="70">
        <f t="shared" si="9"/>
        <v>0</v>
      </c>
      <c r="I92" s="161"/>
      <c r="J92" s="61"/>
      <c r="S92" s="55"/>
    </row>
    <row r="93" spans="1:19" x14ac:dyDescent="0.2">
      <c r="A93" s="65" t="s">
        <v>165</v>
      </c>
      <c r="B93" s="245"/>
      <c r="C93" s="246"/>
      <c r="D93" s="93"/>
      <c r="E93" s="69"/>
      <c r="F93" s="98"/>
      <c r="G93" s="70">
        <f t="shared" si="8"/>
        <v>0</v>
      </c>
      <c r="H93" s="70">
        <f t="shared" si="9"/>
        <v>0</v>
      </c>
      <c r="I93" s="161"/>
      <c r="J93" s="61"/>
      <c r="S93" s="55"/>
    </row>
    <row r="94" spans="1:19" x14ac:dyDescent="0.2">
      <c r="A94" s="65" t="s">
        <v>166</v>
      </c>
      <c r="B94" s="245"/>
      <c r="C94" s="246"/>
      <c r="D94" s="93"/>
      <c r="E94" s="69"/>
      <c r="F94" s="98"/>
      <c r="G94" s="70">
        <f t="shared" si="8"/>
        <v>0</v>
      </c>
      <c r="H94" s="70">
        <f t="shared" si="9"/>
        <v>0</v>
      </c>
      <c r="I94" s="161"/>
      <c r="J94" s="61"/>
      <c r="S94" s="55"/>
    </row>
    <row r="95" spans="1:19" x14ac:dyDescent="0.2">
      <c r="A95" s="65" t="s">
        <v>167</v>
      </c>
      <c r="B95" s="245"/>
      <c r="C95" s="246"/>
      <c r="D95" s="93"/>
      <c r="E95" s="69"/>
      <c r="F95" s="98"/>
      <c r="G95" s="70">
        <f t="shared" si="8"/>
        <v>0</v>
      </c>
      <c r="H95" s="70">
        <f t="shared" si="9"/>
        <v>0</v>
      </c>
      <c r="I95" s="161"/>
      <c r="J95" s="61"/>
      <c r="S95" s="55"/>
    </row>
    <row r="96" spans="1:19" ht="25.2" customHeight="1" x14ac:dyDescent="0.2">
      <c r="A96" s="62" t="s">
        <v>10</v>
      </c>
      <c r="B96" s="260" t="s">
        <v>168</v>
      </c>
      <c r="C96" s="261"/>
      <c r="D96" s="261"/>
      <c r="E96" s="261"/>
      <c r="F96" s="262"/>
      <c r="G96" s="63">
        <f>SUM(G97:G106)</f>
        <v>0</v>
      </c>
      <c r="H96" s="63">
        <f>SUM(H97:H106)</f>
        <v>0</v>
      </c>
      <c r="I96" s="161"/>
      <c r="J96" s="61"/>
      <c r="S96" s="55"/>
    </row>
    <row r="97" spans="1:19" x14ac:dyDescent="0.2">
      <c r="A97" s="65" t="s">
        <v>169</v>
      </c>
      <c r="B97" s="245"/>
      <c r="C97" s="246"/>
      <c r="D97" s="93"/>
      <c r="E97" s="69"/>
      <c r="F97" s="98"/>
      <c r="G97" s="70">
        <f t="shared" ref="G97:G106" si="10">ROUND(E97*F97,2)</f>
        <v>0</v>
      </c>
      <c r="H97" s="70">
        <f t="shared" ref="H97:H106" si="11">ROUND(G97*$D$3,2)</f>
        <v>0</v>
      </c>
      <c r="I97" s="161"/>
      <c r="J97" s="61"/>
      <c r="S97" s="55"/>
    </row>
    <row r="98" spans="1:19" x14ac:dyDescent="0.2">
      <c r="A98" s="65" t="s">
        <v>170</v>
      </c>
      <c r="B98" s="245"/>
      <c r="C98" s="246"/>
      <c r="D98" s="93"/>
      <c r="E98" s="69"/>
      <c r="F98" s="98"/>
      <c r="G98" s="70">
        <f t="shared" si="10"/>
        <v>0</v>
      </c>
      <c r="H98" s="70">
        <f t="shared" si="11"/>
        <v>0</v>
      </c>
      <c r="I98" s="161"/>
      <c r="J98" s="61"/>
      <c r="S98" s="55"/>
    </row>
    <row r="99" spans="1:19" x14ac:dyDescent="0.2">
      <c r="A99" s="65" t="s">
        <v>171</v>
      </c>
      <c r="B99" s="245"/>
      <c r="C99" s="246"/>
      <c r="D99" s="93"/>
      <c r="E99" s="69"/>
      <c r="F99" s="98"/>
      <c r="G99" s="70">
        <f t="shared" si="10"/>
        <v>0</v>
      </c>
      <c r="H99" s="70">
        <f t="shared" si="11"/>
        <v>0</v>
      </c>
      <c r="I99" s="161"/>
      <c r="J99" s="61"/>
      <c r="S99" s="55"/>
    </row>
    <row r="100" spans="1:19" x14ac:dyDescent="0.2">
      <c r="A100" s="65" t="s">
        <v>172</v>
      </c>
      <c r="B100" s="245"/>
      <c r="C100" s="246"/>
      <c r="D100" s="93"/>
      <c r="E100" s="69"/>
      <c r="F100" s="98"/>
      <c r="G100" s="70">
        <f t="shared" si="10"/>
        <v>0</v>
      </c>
      <c r="H100" s="70">
        <f t="shared" si="11"/>
        <v>0</v>
      </c>
      <c r="I100" s="161"/>
      <c r="J100" s="61"/>
      <c r="S100" s="55"/>
    </row>
    <row r="101" spans="1:19" x14ac:dyDescent="0.2">
      <c r="A101" s="65" t="s">
        <v>173</v>
      </c>
      <c r="B101" s="245"/>
      <c r="C101" s="246"/>
      <c r="D101" s="93"/>
      <c r="E101" s="69"/>
      <c r="F101" s="98"/>
      <c r="G101" s="70">
        <f t="shared" si="10"/>
        <v>0</v>
      </c>
      <c r="H101" s="70">
        <f t="shared" si="11"/>
        <v>0</v>
      </c>
      <c r="I101" s="161"/>
      <c r="J101" s="61"/>
      <c r="S101" s="55"/>
    </row>
    <row r="102" spans="1:19" x14ac:dyDescent="0.2">
      <c r="A102" s="65" t="s">
        <v>174</v>
      </c>
      <c r="B102" s="245"/>
      <c r="C102" s="246"/>
      <c r="D102" s="93"/>
      <c r="E102" s="69"/>
      <c r="F102" s="98"/>
      <c r="G102" s="70">
        <f t="shared" si="10"/>
        <v>0</v>
      </c>
      <c r="H102" s="70">
        <f t="shared" si="11"/>
        <v>0</v>
      </c>
      <c r="I102" s="161"/>
      <c r="J102" s="61"/>
      <c r="S102" s="55"/>
    </row>
    <row r="103" spans="1:19" x14ac:dyDescent="0.2">
      <c r="A103" s="65" t="s">
        <v>175</v>
      </c>
      <c r="B103" s="245"/>
      <c r="C103" s="246"/>
      <c r="D103" s="93"/>
      <c r="E103" s="69"/>
      <c r="F103" s="98"/>
      <c r="G103" s="70">
        <f t="shared" si="10"/>
        <v>0</v>
      </c>
      <c r="H103" s="70">
        <f t="shared" si="11"/>
        <v>0</v>
      </c>
      <c r="I103" s="161"/>
      <c r="J103" s="61"/>
      <c r="S103" s="55"/>
    </row>
    <row r="104" spans="1:19" x14ac:dyDescent="0.2">
      <c r="A104" s="65" t="s">
        <v>176</v>
      </c>
      <c r="B104" s="245"/>
      <c r="C104" s="246"/>
      <c r="D104" s="93"/>
      <c r="E104" s="69"/>
      <c r="F104" s="98"/>
      <c r="G104" s="70">
        <f t="shared" si="10"/>
        <v>0</v>
      </c>
      <c r="H104" s="70">
        <f t="shared" si="11"/>
        <v>0</v>
      </c>
      <c r="I104" s="161"/>
      <c r="J104" s="61"/>
      <c r="S104" s="55"/>
    </row>
    <row r="105" spans="1:19" x14ac:dyDescent="0.2">
      <c r="A105" s="65" t="s">
        <v>177</v>
      </c>
      <c r="B105" s="245"/>
      <c r="C105" s="246"/>
      <c r="D105" s="93"/>
      <c r="E105" s="69"/>
      <c r="F105" s="98"/>
      <c r="G105" s="70">
        <f t="shared" si="10"/>
        <v>0</v>
      </c>
      <c r="H105" s="70">
        <f t="shared" si="11"/>
        <v>0</v>
      </c>
      <c r="I105" s="161"/>
      <c r="J105" s="61"/>
      <c r="S105" s="55"/>
    </row>
    <row r="106" spans="1:19" x14ac:dyDescent="0.2">
      <c r="A106" s="65" t="s">
        <v>178</v>
      </c>
      <c r="B106" s="245"/>
      <c r="C106" s="246"/>
      <c r="D106" s="93"/>
      <c r="E106" s="69"/>
      <c r="F106" s="98"/>
      <c r="G106" s="70">
        <f t="shared" si="10"/>
        <v>0</v>
      </c>
      <c r="H106" s="70">
        <f t="shared" si="11"/>
        <v>0</v>
      </c>
      <c r="I106" s="161"/>
      <c r="J106" s="61"/>
      <c r="S106" s="55"/>
    </row>
    <row r="107" spans="1:19" ht="25.5" customHeight="1" x14ac:dyDescent="0.2">
      <c r="A107" s="62" t="s">
        <v>11</v>
      </c>
      <c r="B107" s="257" t="s">
        <v>179</v>
      </c>
      <c r="C107" s="258"/>
      <c r="D107" s="258"/>
      <c r="E107" s="258"/>
      <c r="F107" s="259"/>
      <c r="G107" s="63">
        <f>SUM(G108:G132)</f>
        <v>0</v>
      </c>
      <c r="H107" s="63">
        <f>SUM(H108:H132)</f>
        <v>0</v>
      </c>
      <c r="I107" s="162"/>
      <c r="J107" s="61"/>
      <c r="S107" s="55"/>
    </row>
    <row r="108" spans="1:19" x14ac:dyDescent="0.2">
      <c r="A108" s="65" t="s">
        <v>180</v>
      </c>
      <c r="B108" s="245"/>
      <c r="C108" s="246"/>
      <c r="D108" s="93"/>
      <c r="E108" s="69"/>
      <c r="F108" s="98"/>
      <c r="G108" s="70">
        <f t="shared" ref="G108:G132" si="12">ROUND(E108*F108,2)</f>
        <v>0</v>
      </c>
      <c r="H108" s="70">
        <f t="shared" ref="H108:H132" si="13">ROUND(G108*$D$3,2)</f>
        <v>0</v>
      </c>
      <c r="I108" s="92"/>
      <c r="J108" s="61"/>
      <c r="S108" s="55"/>
    </row>
    <row r="109" spans="1:19" x14ac:dyDescent="0.2">
      <c r="A109" s="65" t="s">
        <v>181</v>
      </c>
      <c r="B109" s="245"/>
      <c r="C109" s="246"/>
      <c r="D109" s="93"/>
      <c r="E109" s="69"/>
      <c r="F109" s="98"/>
      <c r="G109" s="70">
        <f t="shared" si="12"/>
        <v>0</v>
      </c>
      <c r="H109" s="70">
        <f t="shared" si="13"/>
        <v>0</v>
      </c>
      <c r="I109" s="92"/>
      <c r="J109" s="61"/>
      <c r="S109" s="55"/>
    </row>
    <row r="110" spans="1:19" x14ac:dyDescent="0.2">
      <c r="A110" s="65" t="s">
        <v>182</v>
      </c>
      <c r="B110" s="245"/>
      <c r="C110" s="246"/>
      <c r="D110" s="93"/>
      <c r="E110" s="69"/>
      <c r="F110" s="98"/>
      <c r="G110" s="70">
        <f t="shared" si="12"/>
        <v>0</v>
      </c>
      <c r="H110" s="70">
        <f t="shared" si="13"/>
        <v>0</v>
      </c>
      <c r="I110" s="92"/>
      <c r="J110" s="61"/>
      <c r="S110" s="55"/>
    </row>
    <row r="111" spans="1:19" x14ac:dyDescent="0.2">
      <c r="A111" s="65" t="s">
        <v>183</v>
      </c>
      <c r="B111" s="245"/>
      <c r="C111" s="246"/>
      <c r="D111" s="93"/>
      <c r="E111" s="69"/>
      <c r="F111" s="98"/>
      <c r="G111" s="70">
        <f t="shared" si="12"/>
        <v>0</v>
      </c>
      <c r="H111" s="70">
        <f t="shared" si="13"/>
        <v>0</v>
      </c>
      <c r="I111" s="92"/>
      <c r="J111" s="61"/>
      <c r="S111" s="55"/>
    </row>
    <row r="112" spans="1:19" x14ac:dyDescent="0.2">
      <c r="A112" s="65" t="s">
        <v>184</v>
      </c>
      <c r="B112" s="245"/>
      <c r="C112" s="246"/>
      <c r="D112" s="93"/>
      <c r="E112" s="69"/>
      <c r="F112" s="98"/>
      <c r="G112" s="70">
        <f t="shared" si="12"/>
        <v>0</v>
      </c>
      <c r="H112" s="70">
        <f t="shared" si="13"/>
        <v>0</v>
      </c>
      <c r="I112" s="92"/>
      <c r="J112" s="61"/>
      <c r="S112" s="55"/>
    </row>
    <row r="113" spans="1:19" x14ac:dyDescent="0.2">
      <c r="A113" s="65" t="s">
        <v>185</v>
      </c>
      <c r="B113" s="245"/>
      <c r="C113" s="246"/>
      <c r="D113" s="93"/>
      <c r="E113" s="69"/>
      <c r="F113" s="98"/>
      <c r="G113" s="70">
        <f t="shared" si="12"/>
        <v>0</v>
      </c>
      <c r="H113" s="70">
        <f t="shared" si="13"/>
        <v>0</v>
      </c>
      <c r="I113" s="92"/>
      <c r="J113" s="61"/>
      <c r="S113" s="55"/>
    </row>
    <row r="114" spans="1:19" x14ac:dyDescent="0.2">
      <c r="A114" s="65" t="s">
        <v>186</v>
      </c>
      <c r="B114" s="245"/>
      <c r="C114" s="246"/>
      <c r="D114" s="93"/>
      <c r="E114" s="69"/>
      <c r="F114" s="98"/>
      <c r="G114" s="70">
        <f t="shared" si="12"/>
        <v>0</v>
      </c>
      <c r="H114" s="70">
        <f t="shared" si="13"/>
        <v>0</v>
      </c>
      <c r="I114" s="92"/>
      <c r="J114" s="61"/>
      <c r="S114" s="55"/>
    </row>
    <row r="115" spans="1:19" x14ac:dyDescent="0.2">
      <c r="A115" s="65" t="s">
        <v>187</v>
      </c>
      <c r="B115" s="245"/>
      <c r="C115" s="246"/>
      <c r="D115" s="93"/>
      <c r="E115" s="69"/>
      <c r="F115" s="98"/>
      <c r="G115" s="70">
        <f t="shared" si="12"/>
        <v>0</v>
      </c>
      <c r="H115" s="70">
        <f t="shared" si="13"/>
        <v>0</v>
      </c>
      <c r="I115" s="92"/>
      <c r="J115" s="61"/>
      <c r="S115" s="55"/>
    </row>
    <row r="116" spans="1:19" x14ac:dyDescent="0.2">
      <c r="A116" s="65" t="s">
        <v>188</v>
      </c>
      <c r="B116" s="245"/>
      <c r="C116" s="246"/>
      <c r="D116" s="93"/>
      <c r="E116" s="69"/>
      <c r="F116" s="98"/>
      <c r="G116" s="70">
        <f t="shared" si="12"/>
        <v>0</v>
      </c>
      <c r="H116" s="70">
        <f t="shared" si="13"/>
        <v>0</v>
      </c>
      <c r="I116" s="92"/>
      <c r="J116" s="61"/>
      <c r="S116" s="55"/>
    </row>
    <row r="117" spans="1:19" x14ac:dyDescent="0.2">
      <c r="A117" s="65" t="s">
        <v>189</v>
      </c>
      <c r="B117" s="245"/>
      <c r="C117" s="246"/>
      <c r="D117" s="93"/>
      <c r="E117" s="69"/>
      <c r="F117" s="98"/>
      <c r="G117" s="70">
        <f t="shared" si="12"/>
        <v>0</v>
      </c>
      <c r="H117" s="70">
        <f t="shared" si="13"/>
        <v>0</v>
      </c>
      <c r="I117" s="92"/>
      <c r="J117" s="61"/>
      <c r="S117" s="55"/>
    </row>
    <row r="118" spans="1:19" x14ac:dyDescent="0.2">
      <c r="A118" s="65" t="s">
        <v>190</v>
      </c>
      <c r="B118" s="245"/>
      <c r="C118" s="246"/>
      <c r="D118" s="93"/>
      <c r="E118" s="69"/>
      <c r="F118" s="98"/>
      <c r="G118" s="70">
        <f t="shared" si="12"/>
        <v>0</v>
      </c>
      <c r="H118" s="70">
        <f t="shared" si="13"/>
        <v>0</v>
      </c>
      <c r="I118" s="92"/>
      <c r="J118" s="61"/>
      <c r="S118" s="55"/>
    </row>
    <row r="119" spans="1:19" x14ac:dyDescent="0.2">
      <c r="A119" s="65" t="s">
        <v>191</v>
      </c>
      <c r="B119" s="245"/>
      <c r="C119" s="246"/>
      <c r="D119" s="93"/>
      <c r="E119" s="69"/>
      <c r="F119" s="98"/>
      <c r="G119" s="70">
        <f t="shared" si="12"/>
        <v>0</v>
      </c>
      <c r="H119" s="70">
        <f t="shared" si="13"/>
        <v>0</v>
      </c>
      <c r="I119" s="92"/>
      <c r="J119" s="61"/>
      <c r="S119" s="55"/>
    </row>
    <row r="120" spans="1:19" x14ac:dyDescent="0.2">
      <c r="A120" s="65" t="s">
        <v>192</v>
      </c>
      <c r="B120" s="245"/>
      <c r="C120" s="246"/>
      <c r="D120" s="93"/>
      <c r="E120" s="69"/>
      <c r="F120" s="98"/>
      <c r="G120" s="70">
        <f t="shared" si="12"/>
        <v>0</v>
      </c>
      <c r="H120" s="70">
        <f t="shared" si="13"/>
        <v>0</v>
      </c>
      <c r="I120" s="92"/>
      <c r="J120" s="61"/>
      <c r="S120" s="55"/>
    </row>
    <row r="121" spans="1:19" x14ac:dyDescent="0.2">
      <c r="A121" s="65" t="s">
        <v>193</v>
      </c>
      <c r="B121" s="245"/>
      <c r="C121" s="246"/>
      <c r="D121" s="93"/>
      <c r="E121" s="69"/>
      <c r="F121" s="98"/>
      <c r="G121" s="70">
        <f t="shared" si="12"/>
        <v>0</v>
      </c>
      <c r="H121" s="70">
        <f t="shared" si="13"/>
        <v>0</v>
      </c>
      <c r="I121" s="92"/>
      <c r="J121" s="61"/>
      <c r="S121" s="55"/>
    </row>
    <row r="122" spans="1:19" x14ac:dyDescent="0.2">
      <c r="A122" s="65" t="s">
        <v>194</v>
      </c>
      <c r="B122" s="245"/>
      <c r="C122" s="246"/>
      <c r="D122" s="93"/>
      <c r="E122" s="69"/>
      <c r="F122" s="98"/>
      <c r="G122" s="70">
        <f t="shared" si="12"/>
        <v>0</v>
      </c>
      <c r="H122" s="70">
        <f t="shared" si="13"/>
        <v>0</v>
      </c>
      <c r="I122" s="92"/>
      <c r="J122" s="61"/>
      <c r="S122" s="55"/>
    </row>
    <row r="123" spans="1:19" x14ac:dyDescent="0.2">
      <c r="A123" s="65" t="s">
        <v>195</v>
      </c>
      <c r="B123" s="245"/>
      <c r="C123" s="246"/>
      <c r="D123" s="93"/>
      <c r="E123" s="69"/>
      <c r="F123" s="98"/>
      <c r="G123" s="70">
        <f t="shared" si="12"/>
        <v>0</v>
      </c>
      <c r="H123" s="70">
        <f t="shared" si="13"/>
        <v>0</v>
      </c>
      <c r="I123" s="92"/>
      <c r="J123" s="61"/>
      <c r="S123" s="55"/>
    </row>
    <row r="124" spans="1:19" x14ac:dyDescent="0.2">
      <c r="A124" s="65" t="s">
        <v>196</v>
      </c>
      <c r="B124" s="245"/>
      <c r="C124" s="246"/>
      <c r="D124" s="93"/>
      <c r="E124" s="69"/>
      <c r="F124" s="98"/>
      <c r="G124" s="70">
        <f t="shared" si="12"/>
        <v>0</v>
      </c>
      <c r="H124" s="70">
        <f t="shared" si="13"/>
        <v>0</v>
      </c>
      <c r="I124" s="92"/>
      <c r="J124" s="61"/>
      <c r="S124" s="55"/>
    </row>
    <row r="125" spans="1:19" x14ac:dyDescent="0.2">
      <c r="A125" s="65" t="s">
        <v>197</v>
      </c>
      <c r="B125" s="245"/>
      <c r="C125" s="246"/>
      <c r="D125" s="93"/>
      <c r="E125" s="69"/>
      <c r="F125" s="98"/>
      <c r="G125" s="70">
        <f t="shared" si="12"/>
        <v>0</v>
      </c>
      <c r="H125" s="70">
        <f t="shared" si="13"/>
        <v>0</v>
      </c>
      <c r="I125" s="92"/>
      <c r="J125" s="61"/>
      <c r="S125" s="55"/>
    </row>
    <row r="126" spans="1:19" x14ac:dyDescent="0.2">
      <c r="A126" s="65" t="s">
        <v>198</v>
      </c>
      <c r="B126" s="245"/>
      <c r="C126" s="246"/>
      <c r="D126" s="93"/>
      <c r="E126" s="69"/>
      <c r="F126" s="98"/>
      <c r="G126" s="70">
        <f t="shared" si="12"/>
        <v>0</v>
      </c>
      <c r="H126" s="70">
        <f t="shared" si="13"/>
        <v>0</v>
      </c>
      <c r="I126" s="92"/>
      <c r="J126" s="61"/>
      <c r="S126" s="55"/>
    </row>
    <row r="127" spans="1:19" x14ac:dyDescent="0.2">
      <c r="A127" s="65" t="s">
        <v>199</v>
      </c>
      <c r="B127" s="245"/>
      <c r="C127" s="246"/>
      <c r="D127" s="93"/>
      <c r="E127" s="69"/>
      <c r="F127" s="98"/>
      <c r="G127" s="70">
        <f t="shared" si="12"/>
        <v>0</v>
      </c>
      <c r="H127" s="70">
        <f t="shared" si="13"/>
        <v>0</v>
      </c>
      <c r="I127" s="92"/>
      <c r="J127" s="61"/>
      <c r="S127" s="55"/>
    </row>
    <row r="128" spans="1:19" x14ac:dyDescent="0.2">
      <c r="A128" s="65" t="s">
        <v>200</v>
      </c>
      <c r="B128" s="245"/>
      <c r="C128" s="246"/>
      <c r="D128" s="93"/>
      <c r="E128" s="69"/>
      <c r="F128" s="98"/>
      <c r="G128" s="70">
        <f t="shared" si="12"/>
        <v>0</v>
      </c>
      <c r="H128" s="70">
        <f t="shared" si="13"/>
        <v>0</v>
      </c>
      <c r="I128" s="92"/>
      <c r="J128" s="61"/>
      <c r="S128" s="55"/>
    </row>
    <row r="129" spans="1:19" x14ac:dyDescent="0.2">
      <c r="A129" s="65" t="s">
        <v>201</v>
      </c>
      <c r="B129" s="245"/>
      <c r="C129" s="246"/>
      <c r="D129" s="93"/>
      <c r="E129" s="69"/>
      <c r="F129" s="98"/>
      <c r="G129" s="70">
        <f t="shared" si="12"/>
        <v>0</v>
      </c>
      <c r="H129" s="70">
        <f t="shared" si="13"/>
        <v>0</v>
      </c>
      <c r="I129" s="92"/>
      <c r="J129" s="61"/>
      <c r="S129" s="55"/>
    </row>
    <row r="130" spans="1:19" x14ac:dyDescent="0.2">
      <c r="A130" s="65" t="s">
        <v>202</v>
      </c>
      <c r="B130" s="245"/>
      <c r="C130" s="246"/>
      <c r="D130" s="93"/>
      <c r="E130" s="69"/>
      <c r="F130" s="98"/>
      <c r="G130" s="70">
        <f t="shared" si="12"/>
        <v>0</v>
      </c>
      <c r="H130" s="70">
        <f t="shared" si="13"/>
        <v>0</v>
      </c>
      <c r="I130" s="92"/>
      <c r="J130" s="61"/>
      <c r="S130" s="55"/>
    </row>
    <row r="131" spans="1:19" x14ac:dyDescent="0.2">
      <c r="A131" s="65" t="s">
        <v>203</v>
      </c>
      <c r="B131" s="245"/>
      <c r="C131" s="246"/>
      <c r="D131" s="93"/>
      <c r="E131" s="69"/>
      <c r="F131" s="98"/>
      <c r="G131" s="70">
        <f t="shared" si="12"/>
        <v>0</v>
      </c>
      <c r="H131" s="70">
        <f t="shared" si="13"/>
        <v>0</v>
      </c>
      <c r="I131" s="92"/>
      <c r="J131" s="61"/>
      <c r="S131" s="55"/>
    </row>
    <row r="132" spans="1:19" x14ac:dyDescent="0.2">
      <c r="A132" s="65" t="s">
        <v>204</v>
      </c>
      <c r="B132" s="245"/>
      <c r="C132" s="246"/>
      <c r="D132" s="93"/>
      <c r="E132" s="69"/>
      <c r="F132" s="98"/>
      <c r="G132" s="70">
        <f t="shared" si="12"/>
        <v>0</v>
      </c>
      <c r="H132" s="70">
        <f t="shared" si="13"/>
        <v>0</v>
      </c>
      <c r="I132" s="92"/>
      <c r="J132" s="61"/>
      <c r="S132" s="55"/>
    </row>
    <row r="133" spans="1:19" ht="36.6" customHeight="1" x14ac:dyDescent="0.2">
      <c r="A133" s="62" t="s">
        <v>17</v>
      </c>
      <c r="B133" s="257" t="s">
        <v>205</v>
      </c>
      <c r="C133" s="258"/>
      <c r="D133" s="258"/>
      <c r="E133" s="258"/>
      <c r="F133" s="259"/>
      <c r="G133" s="63">
        <f>SUM(G134:G143)</f>
        <v>0</v>
      </c>
      <c r="H133" s="63">
        <f>SUM(H134:H143)</f>
        <v>0</v>
      </c>
      <c r="I133" s="89"/>
      <c r="J133" s="90"/>
      <c r="K133" s="91" t="s">
        <v>206</v>
      </c>
      <c r="L133" s="91" t="s">
        <v>207</v>
      </c>
      <c r="S133" s="55"/>
    </row>
    <row r="134" spans="1:19" x14ac:dyDescent="0.2">
      <c r="A134" s="65" t="s">
        <v>208</v>
      </c>
      <c r="B134" s="245"/>
      <c r="C134" s="246"/>
      <c r="D134" s="68" t="s">
        <v>209</v>
      </c>
      <c r="E134" s="99"/>
      <c r="F134" s="70">
        <f>K134*L134</f>
        <v>0</v>
      </c>
      <c r="G134" s="70">
        <f t="shared" ref="G134:G143" si="14">ROUND(E134*F134,2)</f>
        <v>0</v>
      </c>
      <c r="H134" s="70">
        <f t="shared" ref="H134:H143" si="15">ROUND(G134*$D$3,2)</f>
        <v>0</v>
      </c>
      <c r="I134" s="66"/>
      <c r="J134" s="61"/>
      <c r="K134" s="80"/>
      <c r="L134" s="80"/>
      <c r="S134" s="55"/>
    </row>
    <row r="135" spans="1:19" x14ac:dyDescent="0.2">
      <c r="A135" s="65" t="s">
        <v>210</v>
      </c>
      <c r="B135" s="245"/>
      <c r="C135" s="246"/>
      <c r="D135" s="68" t="s">
        <v>209</v>
      </c>
      <c r="E135" s="99"/>
      <c r="F135" s="70">
        <f t="shared" ref="F135:F143" si="16">K135*L135</f>
        <v>0</v>
      </c>
      <c r="G135" s="70">
        <f t="shared" si="14"/>
        <v>0</v>
      </c>
      <c r="H135" s="70">
        <f t="shared" si="15"/>
        <v>0</v>
      </c>
      <c r="I135" s="66"/>
      <c r="J135" s="61"/>
      <c r="K135" s="80"/>
      <c r="L135" s="80"/>
      <c r="S135" s="55"/>
    </row>
    <row r="136" spans="1:19" x14ac:dyDescent="0.2">
      <c r="A136" s="65" t="s">
        <v>211</v>
      </c>
      <c r="B136" s="245"/>
      <c r="C136" s="246"/>
      <c r="D136" s="68" t="s">
        <v>209</v>
      </c>
      <c r="E136" s="99"/>
      <c r="F136" s="70">
        <f t="shared" si="16"/>
        <v>0</v>
      </c>
      <c r="G136" s="70">
        <f t="shared" si="14"/>
        <v>0</v>
      </c>
      <c r="H136" s="70">
        <f t="shared" si="15"/>
        <v>0</v>
      </c>
      <c r="I136" s="66"/>
      <c r="J136" s="61"/>
      <c r="K136" s="80"/>
      <c r="L136" s="80"/>
      <c r="S136" s="55"/>
    </row>
    <row r="137" spans="1:19" x14ac:dyDescent="0.2">
      <c r="A137" s="65" t="s">
        <v>212</v>
      </c>
      <c r="B137" s="245"/>
      <c r="C137" s="246"/>
      <c r="D137" s="68" t="s">
        <v>209</v>
      </c>
      <c r="E137" s="99"/>
      <c r="F137" s="70">
        <f t="shared" si="16"/>
        <v>0</v>
      </c>
      <c r="G137" s="70">
        <f t="shared" si="14"/>
        <v>0</v>
      </c>
      <c r="H137" s="70">
        <f t="shared" si="15"/>
        <v>0</v>
      </c>
      <c r="I137" s="66"/>
      <c r="J137" s="61"/>
      <c r="K137" s="80"/>
      <c r="L137" s="80"/>
      <c r="S137" s="55"/>
    </row>
    <row r="138" spans="1:19" x14ac:dyDescent="0.2">
      <c r="A138" s="65" t="s">
        <v>213</v>
      </c>
      <c r="B138" s="245"/>
      <c r="C138" s="246"/>
      <c r="D138" s="68" t="s">
        <v>209</v>
      </c>
      <c r="E138" s="99"/>
      <c r="F138" s="70">
        <f t="shared" si="16"/>
        <v>0</v>
      </c>
      <c r="G138" s="70">
        <f t="shared" si="14"/>
        <v>0</v>
      </c>
      <c r="H138" s="70">
        <f t="shared" si="15"/>
        <v>0</v>
      </c>
      <c r="I138" s="66"/>
      <c r="J138" s="61"/>
      <c r="K138" s="80"/>
      <c r="L138" s="80"/>
      <c r="S138" s="55"/>
    </row>
    <row r="139" spans="1:19" x14ac:dyDescent="0.2">
      <c r="A139" s="65" t="s">
        <v>214</v>
      </c>
      <c r="B139" s="245"/>
      <c r="C139" s="246"/>
      <c r="D139" s="68" t="s">
        <v>209</v>
      </c>
      <c r="E139" s="99"/>
      <c r="F139" s="70">
        <f t="shared" si="16"/>
        <v>0</v>
      </c>
      <c r="G139" s="70">
        <f t="shared" si="14"/>
        <v>0</v>
      </c>
      <c r="H139" s="70">
        <f t="shared" si="15"/>
        <v>0</v>
      </c>
      <c r="I139" s="66"/>
      <c r="J139" s="61"/>
      <c r="K139" s="80"/>
      <c r="L139" s="80"/>
      <c r="S139" s="55"/>
    </row>
    <row r="140" spans="1:19" x14ac:dyDescent="0.2">
      <c r="A140" s="65" t="s">
        <v>215</v>
      </c>
      <c r="B140" s="245"/>
      <c r="C140" s="246"/>
      <c r="D140" s="68" t="s">
        <v>209</v>
      </c>
      <c r="E140" s="99"/>
      <c r="F140" s="70">
        <f t="shared" si="16"/>
        <v>0</v>
      </c>
      <c r="G140" s="70">
        <f t="shared" si="14"/>
        <v>0</v>
      </c>
      <c r="H140" s="70">
        <f t="shared" si="15"/>
        <v>0</v>
      </c>
      <c r="I140" s="66"/>
      <c r="J140" s="61"/>
      <c r="K140" s="80"/>
      <c r="L140" s="80"/>
      <c r="S140" s="55"/>
    </row>
    <row r="141" spans="1:19" x14ac:dyDescent="0.2">
      <c r="A141" s="65" t="s">
        <v>216</v>
      </c>
      <c r="B141" s="245"/>
      <c r="C141" s="246"/>
      <c r="D141" s="68" t="s">
        <v>209</v>
      </c>
      <c r="E141" s="99"/>
      <c r="F141" s="70">
        <f t="shared" si="16"/>
        <v>0</v>
      </c>
      <c r="G141" s="70">
        <f t="shared" si="14"/>
        <v>0</v>
      </c>
      <c r="H141" s="70">
        <f t="shared" si="15"/>
        <v>0</v>
      </c>
      <c r="I141" s="66"/>
      <c r="J141" s="61"/>
      <c r="K141" s="80"/>
      <c r="L141" s="80"/>
      <c r="S141" s="55"/>
    </row>
    <row r="142" spans="1:19" x14ac:dyDescent="0.2">
      <c r="A142" s="65" t="s">
        <v>217</v>
      </c>
      <c r="B142" s="245"/>
      <c r="C142" s="246"/>
      <c r="D142" s="68" t="s">
        <v>209</v>
      </c>
      <c r="E142" s="99"/>
      <c r="F142" s="70">
        <f t="shared" si="16"/>
        <v>0</v>
      </c>
      <c r="G142" s="70">
        <f t="shared" si="14"/>
        <v>0</v>
      </c>
      <c r="H142" s="70">
        <f t="shared" si="15"/>
        <v>0</v>
      </c>
      <c r="I142" s="66"/>
      <c r="J142" s="61"/>
      <c r="K142" s="80"/>
      <c r="L142" s="80"/>
      <c r="S142" s="55"/>
    </row>
    <row r="143" spans="1:19" x14ac:dyDescent="0.2">
      <c r="A143" s="65" t="s">
        <v>218</v>
      </c>
      <c r="B143" s="245"/>
      <c r="C143" s="246"/>
      <c r="D143" s="68" t="s">
        <v>209</v>
      </c>
      <c r="E143" s="99"/>
      <c r="F143" s="70">
        <f t="shared" si="16"/>
        <v>0</v>
      </c>
      <c r="G143" s="70">
        <f t="shared" si="14"/>
        <v>0</v>
      </c>
      <c r="H143" s="70">
        <f t="shared" si="15"/>
        <v>0</v>
      </c>
      <c r="I143" s="66"/>
      <c r="J143" s="61"/>
      <c r="K143" s="80"/>
      <c r="L143" s="80"/>
      <c r="S143" s="55"/>
    </row>
    <row r="144" spans="1:19" ht="34.200000000000003" x14ac:dyDescent="0.2">
      <c r="A144" s="62" t="s">
        <v>18</v>
      </c>
      <c r="B144" s="257" t="s">
        <v>219</v>
      </c>
      <c r="C144" s="258"/>
      <c r="D144" s="258"/>
      <c r="E144" s="258"/>
      <c r="F144" s="259"/>
      <c r="G144" s="63">
        <f>SUM(G145:G149)</f>
        <v>0</v>
      </c>
      <c r="H144" s="63">
        <f>SUM(H145:H149)</f>
        <v>0</v>
      </c>
      <c r="I144" s="89"/>
      <c r="J144" s="90"/>
      <c r="K144" s="91" t="s">
        <v>206</v>
      </c>
      <c r="L144" s="91" t="s">
        <v>207</v>
      </c>
      <c r="S144" s="55"/>
    </row>
    <row r="145" spans="1:19" x14ac:dyDescent="0.2">
      <c r="A145" s="65" t="s">
        <v>220</v>
      </c>
      <c r="B145" s="245"/>
      <c r="C145" s="246"/>
      <c r="D145" s="68" t="s">
        <v>209</v>
      </c>
      <c r="E145" s="99"/>
      <c r="F145" s="70">
        <f>K145*L145</f>
        <v>0</v>
      </c>
      <c r="G145" s="70">
        <f>ROUND(E145*F145,2)</f>
        <v>0</v>
      </c>
      <c r="H145" s="70">
        <f>ROUND(G145*$D$3,2)</f>
        <v>0</v>
      </c>
      <c r="I145" s="66"/>
      <c r="J145" s="61"/>
      <c r="K145" s="80"/>
      <c r="L145" s="80"/>
      <c r="S145" s="55"/>
    </row>
    <row r="146" spans="1:19" x14ac:dyDescent="0.2">
      <c r="A146" s="65" t="s">
        <v>221</v>
      </c>
      <c r="B146" s="245"/>
      <c r="C146" s="246"/>
      <c r="D146" s="68" t="s">
        <v>209</v>
      </c>
      <c r="E146" s="99"/>
      <c r="F146" s="70">
        <f>K146*L146</f>
        <v>0</v>
      </c>
      <c r="G146" s="70">
        <f>ROUND(E146*F146,2)</f>
        <v>0</v>
      </c>
      <c r="H146" s="70">
        <f>ROUND(G146*$D$3,2)</f>
        <v>0</v>
      </c>
      <c r="I146" s="66"/>
      <c r="J146" s="61"/>
      <c r="K146" s="80"/>
      <c r="L146" s="80"/>
      <c r="S146" s="55"/>
    </row>
    <row r="147" spans="1:19" x14ac:dyDescent="0.2">
      <c r="A147" s="65" t="s">
        <v>222</v>
      </c>
      <c r="B147" s="245"/>
      <c r="C147" s="246"/>
      <c r="D147" s="68" t="s">
        <v>209</v>
      </c>
      <c r="E147" s="99"/>
      <c r="F147" s="70">
        <f t="shared" ref="F147:F149" si="17">K147*L147</f>
        <v>0</v>
      </c>
      <c r="G147" s="70">
        <f t="shared" ref="G147:G149" si="18">ROUND(E147*F147,2)</f>
        <v>0</v>
      </c>
      <c r="H147" s="70">
        <f>ROUND(G147*$D$3,2)</f>
        <v>0</v>
      </c>
      <c r="I147" s="66"/>
      <c r="J147" s="61"/>
      <c r="K147" s="80"/>
      <c r="L147" s="80"/>
      <c r="S147" s="55"/>
    </row>
    <row r="148" spans="1:19" x14ac:dyDescent="0.2">
      <c r="A148" s="65" t="s">
        <v>223</v>
      </c>
      <c r="B148" s="245"/>
      <c r="C148" s="246"/>
      <c r="D148" s="68" t="s">
        <v>209</v>
      </c>
      <c r="E148" s="99"/>
      <c r="F148" s="70">
        <f t="shared" si="17"/>
        <v>0</v>
      </c>
      <c r="G148" s="70">
        <f t="shared" si="18"/>
        <v>0</v>
      </c>
      <c r="H148" s="70">
        <f>ROUND(G148*$D$3,2)</f>
        <v>0</v>
      </c>
      <c r="I148" s="66"/>
      <c r="J148" s="61"/>
      <c r="K148" s="80"/>
      <c r="L148" s="80"/>
      <c r="S148" s="55"/>
    </row>
    <row r="149" spans="1:19" x14ac:dyDescent="0.2">
      <c r="A149" s="65" t="s">
        <v>224</v>
      </c>
      <c r="B149" s="245"/>
      <c r="C149" s="246"/>
      <c r="D149" s="68" t="s">
        <v>209</v>
      </c>
      <c r="E149" s="99"/>
      <c r="F149" s="70">
        <f t="shared" si="17"/>
        <v>0</v>
      </c>
      <c r="G149" s="70">
        <f t="shared" si="18"/>
        <v>0</v>
      </c>
      <c r="H149" s="70">
        <f>ROUND(G149*$D$3,2)</f>
        <v>0</v>
      </c>
      <c r="I149" s="66"/>
      <c r="J149" s="61"/>
      <c r="K149" s="80"/>
      <c r="L149" s="80"/>
      <c r="S149" s="55"/>
    </row>
    <row r="150" spans="1:19" x14ac:dyDescent="0.2">
      <c r="A150" s="247" t="s">
        <v>225</v>
      </c>
      <c r="B150" s="248"/>
      <c r="C150" s="248"/>
      <c r="D150" s="248"/>
      <c r="E150" s="248"/>
      <c r="F150" s="249"/>
      <c r="G150" s="59">
        <f>G7++G28+G64+G85+G96+G107+G133+G144</f>
        <v>0</v>
      </c>
      <c r="H150" s="59">
        <f>H7++H28+H64+H85+H96+H107+H133+H144</f>
        <v>0</v>
      </c>
      <c r="I150" s="60"/>
      <c r="J150" s="61"/>
      <c r="S150" s="55"/>
    </row>
    <row r="151" spans="1:19" ht="48.6" customHeight="1" x14ac:dyDescent="0.2">
      <c r="A151" s="100"/>
      <c r="B151" s="250"/>
      <c r="C151" s="250"/>
      <c r="D151" s="251" t="s">
        <v>226</v>
      </c>
      <c r="E151" s="251"/>
      <c r="F151" s="251"/>
      <c r="G151" s="101"/>
      <c r="H151" s="101"/>
      <c r="I151" s="102"/>
      <c r="S151" s="55"/>
    </row>
    <row r="152" spans="1:19" ht="22.8" x14ac:dyDescent="0.2">
      <c r="A152" s="65" t="s">
        <v>40</v>
      </c>
      <c r="B152" s="252" t="s">
        <v>227</v>
      </c>
      <c r="C152" s="253"/>
      <c r="D152" s="254">
        <f>Suvestinė!C25</f>
        <v>0</v>
      </c>
      <c r="E152" s="255"/>
      <c r="F152" s="256"/>
      <c r="G152" s="70">
        <f>ROUNDDOWN(G150*D152,2)</f>
        <v>0</v>
      </c>
      <c r="H152" s="70">
        <f>ROUND(G152*$D$3,2)</f>
        <v>0</v>
      </c>
      <c r="I152" s="104" t="s">
        <v>228</v>
      </c>
      <c r="S152" s="55"/>
    </row>
    <row r="153" spans="1:19" x14ac:dyDescent="0.2">
      <c r="A153" s="105"/>
      <c r="B153" s="103"/>
      <c r="C153" s="103"/>
      <c r="D153" s="106"/>
      <c r="E153" s="107"/>
      <c r="F153" s="107"/>
      <c r="G153" s="108"/>
      <c r="H153" s="108"/>
      <c r="I153" s="109"/>
      <c r="S153" s="55"/>
    </row>
    <row r="154" spans="1:19" ht="25.2" customHeight="1" x14ac:dyDescent="0.2">
      <c r="A154" s="247" t="s">
        <v>229</v>
      </c>
      <c r="B154" s="248"/>
      <c r="C154" s="248"/>
      <c r="D154" s="248"/>
      <c r="E154" s="248"/>
      <c r="F154" s="249"/>
      <c r="G154" s="59">
        <f>G150+G152</f>
        <v>0</v>
      </c>
      <c r="H154" s="59">
        <f>H150+H152</f>
        <v>0</v>
      </c>
      <c r="I154" s="64"/>
      <c r="S154" s="55"/>
    </row>
    <row r="155" spans="1:19" x14ac:dyDescent="0.2">
      <c r="S155" s="55"/>
    </row>
    <row r="156" spans="1:19" x14ac:dyDescent="0.2">
      <c r="S156" s="55"/>
    </row>
    <row r="157" spans="1:19" x14ac:dyDescent="0.2">
      <c r="S157" s="55"/>
    </row>
    <row r="158" spans="1:19" x14ac:dyDescent="0.2">
      <c r="S158" s="55"/>
    </row>
    <row r="159" spans="1:19" x14ac:dyDescent="0.2">
      <c r="S159" s="55"/>
    </row>
    <row r="160" spans="1:19" x14ac:dyDescent="0.2">
      <c r="S160" s="55"/>
    </row>
    <row r="161" s="55" customFormat="1" x14ac:dyDescent="0.2"/>
    <row r="162" s="55" customFormat="1" x14ac:dyDescent="0.2"/>
    <row r="163" s="55" customFormat="1" x14ac:dyDescent="0.2"/>
    <row r="164" s="55" customFormat="1" x14ac:dyDescent="0.2"/>
    <row r="165" s="55" customFormat="1" x14ac:dyDescent="0.2"/>
    <row r="166" s="55" customFormat="1" x14ac:dyDescent="0.2"/>
    <row r="167" s="55" customFormat="1" x14ac:dyDescent="0.2"/>
    <row r="168" s="55" customFormat="1" x14ac:dyDescent="0.2"/>
    <row r="169" s="55" customFormat="1" x14ac:dyDescent="0.2"/>
    <row r="170" s="55" customFormat="1" x14ac:dyDescent="0.2"/>
    <row r="171" s="55" customFormat="1" x14ac:dyDescent="0.2"/>
    <row r="172" s="55" customFormat="1" x14ac:dyDescent="0.2"/>
    <row r="173" s="55" customFormat="1" x14ac:dyDescent="0.2"/>
    <row r="174" s="55" customFormat="1" x14ac:dyDescent="0.2"/>
    <row r="175" s="55" customFormat="1" x14ac:dyDescent="0.2"/>
    <row r="176" s="55" customFormat="1" x14ac:dyDescent="0.2"/>
    <row r="177" s="55" customFormat="1" x14ac:dyDescent="0.2"/>
    <row r="178" s="55" customFormat="1" x14ac:dyDescent="0.2"/>
    <row r="179" s="55" customFormat="1" x14ac:dyDescent="0.2"/>
    <row r="180" s="55" customFormat="1" x14ac:dyDescent="0.2"/>
    <row r="181" s="55" customFormat="1" x14ac:dyDescent="0.2"/>
    <row r="182" s="55" customFormat="1" x14ac:dyDescent="0.2"/>
    <row r="183" s="55" customFormat="1" x14ac:dyDescent="0.2"/>
    <row r="184" s="55" customFormat="1" x14ac:dyDescent="0.2"/>
    <row r="185" s="55" customFormat="1" x14ac:dyDescent="0.2"/>
    <row r="186" s="55" customFormat="1" x14ac:dyDescent="0.2"/>
    <row r="187" s="55" customFormat="1" x14ac:dyDescent="0.2"/>
    <row r="188" s="55" customFormat="1" x14ac:dyDescent="0.2"/>
    <row r="189" s="55" customFormat="1" x14ac:dyDescent="0.2"/>
    <row r="190" s="55" customFormat="1" x14ac:dyDescent="0.2"/>
    <row r="191" s="55" customFormat="1" x14ac:dyDescent="0.2"/>
    <row r="192" s="55" customFormat="1" x14ac:dyDescent="0.2"/>
    <row r="193" s="55" customFormat="1" x14ac:dyDescent="0.2"/>
    <row r="194" s="55" customFormat="1" x14ac:dyDescent="0.2"/>
    <row r="195" s="55" customFormat="1" x14ac:dyDescent="0.2"/>
    <row r="196" s="55" customFormat="1" x14ac:dyDescent="0.2"/>
    <row r="197" s="55" customFormat="1" x14ac:dyDescent="0.2"/>
    <row r="198" s="55" customFormat="1" x14ac:dyDescent="0.2"/>
    <row r="199" s="55" customFormat="1" x14ac:dyDescent="0.2"/>
    <row r="200" s="55" customFormat="1" x14ac:dyDescent="0.2"/>
    <row r="201" s="55" customFormat="1" x14ac:dyDescent="0.2"/>
    <row r="202" s="55" customFormat="1" x14ac:dyDescent="0.2"/>
    <row r="203" s="55" customFormat="1" x14ac:dyDescent="0.2"/>
    <row r="204" s="55" customFormat="1" x14ac:dyDescent="0.2"/>
    <row r="205" s="55" customFormat="1" x14ac:dyDescent="0.2"/>
    <row r="206" s="55" customFormat="1" x14ac:dyDescent="0.2"/>
  </sheetData>
  <sheetProtection algorithmName="SHA-512" hashValue="nWB3QkcFAIg+ZLikwbLGN4hSb5TGSfS6KqtOJRA4fH4Z7FX7kIT+tn0n1MowoerP7UpizYzWybL2r9hUplEEYA==" saltValue="PyBWjcHkJGfxcd/oJPUvfg==" spinCount="100000" sheet="1" formatColumns="0" formatRows="0" insertHyperlinks="0"/>
  <protectedRanges>
    <protectedRange sqref="B145:C149 E145:E149 I145:I149 K145:L149" name="Diapazonas8"/>
    <protectedRange sqref="B86:F95 B97:F106 B108:F132 I108:I132 B134:C143 E134:E143 I134:I143 K134:L143" name="Diapazonas7"/>
    <protectedRange sqref="B65:E84 I65:I84 K65:N84 P65:Q84" name="Diapazonas6"/>
    <protectedRange sqref="J29:J31 J36:J38 J43:J45 J50:J52 J57:J59" name="Diapazonas5"/>
    <protectedRange sqref="F30:F35 F37:F42 F44:F49 F51:F56 F58:F63 I32:I35 I39:I42 I46:I49 I53:I56 I60:I63" name="Diapazonas4"/>
    <protectedRange sqref="B29:B63 C34:C35 C41:C42 C48:C49 C55:C56 C62:C63 D32:E35 D39:E42 D46:E49 D53:E56 D60:E63" name="Diapazonas3"/>
    <protectedRange sqref="B8:B27" name="Diapazonas2"/>
    <protectedRange sqref="D3" name="Diapazonas1"/>
  </protectedRanges>
  <mergeCells count="116">
    <mergeCell ref="B151:C151"/>
    <mergeCell ref="B133:F133"/>
    <mergeCell ref="B134:C134"/>
    <mergeCell ref="B152:C152"/>
    <mergeCell ref="I86:I89"/>
    <mergeCell ref="J57:K57"/>
    <mergeCell ref="B85:F85"/>
    <mergeCell ref="B86:C86"/>
    <mergeCell ref="B124:C124"/>
    <mergeCell ref="B125:C125"/>
    <mergeCell ref="B126:C126"/>
    <mergeCell ref="B127:C127"/>
    <mergeCell ref="B128:C128"/>
    <mergeCell ref="B116:C116"/>
    <mergeCell ref="B117:C117"/>
    <mergeCell ref="B118:C118"/>
    <mergeCell ref="B119:C119"/>
    <mergeCell ref="B120:C120"/>
    <mergeCell ref="B121:C121"/>
    <mergeCell ref="B123:C123"/>
    <mergeCell ref="B102:C102"/>
    <mergeCell ref="B103:C103"/>
    <mergeCell ref="B104:C104"/>
    <mergeCell ref="B105:C105"/>
    <mergeCell ref="B114:C114"/>
    <mergeCell ref="B115:C115"/>
    <mergeCell ref="B106:C106"/>
    <mergeCell ref="B108:C108"/>
    <mergeCell ref="B109:C109"/>
    <mergeCell ref="B110:C110"/>
    <mergeCell ref="B113:C113"/>
    <mergeCell ref="B139:C139"/>
    <mergeCell ref="B140:C140"/>
    <mergeCell ref="A57:A63"/>
    <mergeCell ref="B57:B63"/>
    <mergeCell ref="B129:C129"/>
    <mergeCell ref="B130:C130"/>
    <mergeCell ref="B131:C131"/>
    <mergeCell ref="B132:C132"/>
    <mergeCell ref="B136:C136"/>
    <mergeCell ref="B137:C137"/>
    <mergeCell ref="B138:C138"/>
    <mergeCell ref="B82:C82"/>
    <mergeCell ref="B83:C83"/>
    <mergeCell ref="B84:C84"/>
    <mergeCell ref="B73:C73"/>
    <mergeCell ref="B74:C74"/>
    <mergeCell ref="B75:C75"/>
    <mergeCell ref="B76:C76"/>
    <mergeCell ref="B77:C77"/>
    <mergeCell ref="B78:C78"/>
    <mergeCell ref="B79:C79"/>
    <mergeCell ref="B80:C80"/>
    <mergeCell ref="B81:C81"/>
    <mergeCell ref="B64:F64"/>
    <mergeCell ref="B65:C65"/>
    <mergeCell ref="B66:C66"/>
    <mergeCell ref="D1:H1"/>
    <mergeCell ref="A2:C2"/>
    <mergeCell ref="D2:H2"/>
    <mergeCell ref="B5:C5"/>
    <mergeCell ref="B6:F6"/>
    <mergeCell ref="B7:F7"/>
    <mergeCell ref="I8:I11"/>
    <mergeCell ref="B28:F28"/>
    <mergeCell ref="A29:A35"/>
    <mergeCell ref="B29:B35"/>
    <mergeCell ref="J29:K29"/>
    <mergeCell ref="A36:A42"/>
    <mergeCell ref="B36:B42"/>
    <mergeCell ref="J36:K36"/>
    <mergeCell ref="A43:A49"/>
    <mergeCell ref="B43:B49"/>
    <mergeCell ref="J43:K43"/>
    <mergeCell ref="A50:A56"/>
    <mergeCell ref="B50:B56"/>
    <mergeCell ref="J50:K50"/>
    <mergeCell ref="A150:F150"/>
    <mergeCell ref="D151:F151"/>
    <mergeCell ref="D152:F152"/>
    <mergeCell ref="A154:F154"/>
    <mergeCell ref="B100:C100"/>
    <mergeCell ref="B101:C101"/>
    <mergeCell ref="B122:C122"/>
    <mergeCell ref="B96:F96"/>
    <mergeCell ref="B97:C97"/>
    <mergeCell ref="B98:C98"/>
    <mergeCell ref="B99:C99"/>
    <mergeCell ref="B107:F107"/>
    <mergeCell ref="B135:C135"/>
    <mergeCell ref="B141:C141"/>
    <mergeCell ref="B142:C142"/>
    <mergeCell ref="B143:C143"/>
    <mergeCell ref="B144:F144"/>
    <mergeCell ref="B145:C145"/>
    <mergeCell ref="B146:C146"/>
    <mergeCell ref="B147:C147"/>
    <mergeCell ref="B148:C148"/>
    <mergeCell ref="B111:C111"/>
    <mergeCell ref="B112:C112"/>
    <mergeCell ref="B149:C149"/>
    <mergeCell ref="B90:C90"/>
    <mergeCell ref="B91:C91"/>
    <mergeCell ref="B92:C92"/>
    <mergeCell ref="B93:C93"/>
    <mergeCell ref="B94:C94"/>
    <mergeCell ref="B95:C95"/>
    <mergeCell ref="B67:C67"/>
    <mergeCell ref="B68:C68"/>
    <mergeCell ref="B69:C69"/>
    <mergeCell ref="B70:C70"/>
    <mergeCell ref="B71:C71"/>
    <mergeCell ref="B72:C72"/>
    <mergeCell ref="B87:C87"/>
    <mergeCell ref="B88:C88"/>
    <mergeCell ref="B89:C89"/>
  </mergeCells>
  <dataValidations count="5">
    <dataValidation type="list" allowBlank="1" showInputMessage="1" showErrorMessage="1" sqref="J1" xr:uid="{55D88058-1F1D-47FE-8456-D0817D0C747B}">
      <formula1>"Taikomieji (pramoniniai) moksliniai tyrimai, Eksperimentinė plėtra (bandomoji taikomoji veikla)"</formula1>
    </dataValidation>
    <dataValidation type="whole" operator="lessThanOrEqual" allowBlank="1" showInputMessage="1" showErrorMessage="1" error="Įvesta reikšmė neturi viršyti 7,00 proc." sqref="D153:F153" xr:uid="{714977D7-E2FF-4D07-B61B-4D56FBF9AD23}">
      <formula1>7</formula1>
    </dataValidation>
    <dataValidation operator="lessThanOrEqual" allowBlank="1" showInputMessage="1" showErrorMessage="1" error="Įvesta reikšmė neturi viršyti 7,00 proc." sqref="D152:F152" xr:uid="{C34BF7AC-9137-4E41-9E72-30B8C362E1EA}"/>
    <dataValidation allowBlank="1" showErrorMessage="1" prompt="Nurodykite gyvenamojo ploto nuomos normą" sqref="F59" xr:uid="{B60A09C5-10D7-4C11-981B-77D51D5420EB}"/>
    <dataValidation type="list" allowBlank="1" showInputMessage="1" showErrorMessage="1" sqref="D3" xr:uid="{9BA48837-B840-4E35-8A9F-A3E702A3B812}">
      <formula1>"0%,25%,35%,40%,45%,50%,60%,65%,70%,75%,80%"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35E1D78-328E-437C-A56D-872192BFA80A}">
          <x14:formula1>
            <xm:f>'Darbuotojai ir paslaugos'!$C$79:$C$88</xm:f>
          </x14:formula1>
          <xm:sqref>B97:C106 B86:C95</xm:sqref>
        </x14:dataValidation>
        <x14:dataValidation type="list" allowBlank="1" showInputMessage="1" showErrorMessage="1" xr:uid="{D1CCD1ED-A388-4597-9AC2-8FDF9FA0ACBD}">
          <x14:formula1>
            <xm:f>'Darbuotojai ir paslaugos'!$C$26:$C$45</xm:f>
          </x14:formula1>
          <xm:sqref>B8:B27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235E5-BFD5-41C1-AB87-3413B1CD8E79}">
  <sheetPr>
    <tabColor theme="9"/>
  </sheetPr>
  <dimension ref="A1:S206"/>
  <sheetViews>
    <sheetView workbookViewId="0">
      <pane ySplit="8" topLeftCell="A9" activePane="bottomLeft" state="frozen"/>
      <selection pane="bottomLeft" activeCell="B19" sqref="B19"/>
    </sheetView>
  </sheetViews>
  <sheetFormatPr defaultColWidth="9.109375" defaultRowHeight="11.4" x14ac:dyDescent="0.2"/>
  <cols>
    <col min="1" max="1" width="4.88671875" style="55" bestFit="1" customWidth="1"/>
    <col min="2" max="2" width="26.109375" style="55" customWidth="1"/>
    <col min="3" max="3" width="36.88671875" style="55" customWidth="1"/>
    <col min="4" max="4" width="13.5546875" style="55" customWidth="1"/>
    <col min="5" max="5" width="10.6640625" style="55" customWidth="1"/>
    <col min="6" max="6" width="12.5546875" style="55" customWidth="1"/>
    <col min="7" max="7" width="24.44140625" style="55" customWidth="1"/>
    <col min="8" max="8" width="14" style="55" customWidth="1"/>
    <col min="9" max="9" width="36.6640625" style="55" customWidth="1"/>
    <col min="10" max="10" width="6.33203125" style="55" customWidth="1"/>
    <col min="11" max="11" width="22.33203125" style="55" bestFit="1" customWidth="1"/>
    <col min="12" max="12" width="15.33203125" style="55" bestFit="1" customWidth="1"/>
    <col min="13" max="13" width="15.109375" style="55" bestFit="1" customWidth="1"/>
    <col min="14" max="14" width="10.6640625" style="55" customWidth="1"/>
    <col min="15" max="15" width="11.33203125" style="55" bestFit="1" customWidth="1"/>
    <col min="16" max="16" width="11.109375" style="55" bestFit="1" customWidth="1"/>
    <col min="17" max="17" width="13.44140625" style="55" bestFit="1" customWidth="1"/>
    <col min="18" max="18" width="21" style="55" bestFit="1" customWidth="1"/>
    <col min="19" max="19" width="1.6640625" style="16" bestFit="1" customWidth="1"/>
    <col min="20" max="16384" width="9.109375" style="55"/>
  </cols>
  <sheetData>
    <row r="1" spans="1:19" ht="12.75" customHeight="1" x14ac:dyDescent="0.2">
      <c r="A1" s="52"/>
      <c r="B1" s="52"/>
      <c r="C1" s="52" t="s">
        <v>75</v>
      </c>
      <c r="D1" s="243" t="s">
        <v>234</v>
      </c>
      <c r="E1" s="243"/>
      <c r="F1" s="243"/>
      <c r="G1" s="243"/>
      <c r="H1" s="243"/>
      <c r="I1" s="53"/>
      <c r="J1" s="54"/>
      <c r="S1" s="55"/>
    </row>
    <row r="2" spans="1:19" ht="11.4" customHeight="1" x14ac:dyDescent="0.2">
      <c r="A2" s="263" t="s">
        <v>77</v>
      </c>
      <c r="B2" s="263"/>
      <c r="C2" s="263"/>
      <c r="D2" s="244" t="str">
        <f>'Darbuotojai ir paslaugos'!A46</f>
        <v>Partnerio Nr. 2 pavadinimas</v>
      </c>
      <c r="E2" s="244"/>
      <c r="F2" s="244"/>
      <c r="G2" s="244"/>
      <c r="H2" s="244"/>
      <c r="J2" s="54"/>
      <c r="S2" s="55"/>
    </row>
    <row r="3" spans="1:19" x14ac:dyDescent="0.2">
      <c r="A3" s="52"/>
      <c r="B3" s="52"/>
      <c r="C3" s="52" t="s">
        <v>78</v>
      </c>
      <c r="D3" s="165"/>
      <c r="E3" s="53"/>
      <c r="F3" s="53"/>
      <c r="I3" s="53"/>
      <c r="J3" s="53"/>
      <c r="S3" s="55"/>
    </row>
    <row r="5" spans="1:19" ht="34.200000000000003" x14ac:dyDescent="0.2">
      <c r="A5" s="56" t="s">
        <v>2</v>
      </c>
      <c r="B5" s="271" t="s">
        <v>14</v>
      </c>
      <c r="C5" s="272"/>
      <c r="D5" s="56" t="s">
        <v>79</v>
      </c>
      <c r="E5" s="56" t="s">
        <v>80</v>
      </c>
      <c r="F5" s="56" t="s">
        <v>81</v>
      </c>
      <c r="G5" s="56" t="s">
        <v>82</v>
      </c>
      <c r="H5" s="56" t="s">
        <v>7</v>
      </c>
      <c r="I5" s="56" t="s">
        <v>83</v>
      </c>
      <c r="J5" s="57"/>
      <c r="S5" s="55"/>
    </row>
    <row r="6" spans="1:19" x14ac:dyDescent="0.2">
      <c r="A6" s="58"/>
      <c r="B6" s="273" t="s">
        <v>84</v>
      </c>
      <c r="C6" s="274"/>
      <c r="D6" s="274"/>
      <c r="E6" s="274"/>
      <c r="F6" s="275"/>
      <c r="G6" s="59">
        <f>G7+G28+G64+G85+G96+G107+G133+G144</f>
        <v>0</v>
      </c>
      <c r="H6" s="59">
        <f>H7+H28+H64+H85+H96+H107+H133+H144</f>
        <v>0</v>
      </c>
      <c r="I6" s="60"/>
      <c r="J6" s="61"/>
      <c r="S6" s="55"/>
    </row>
    <row r="7" spans="1:19" ht="11.4" customHeight="1" x14ac:dyDescent="0.2">
      <c r="A7" s="62" t="s">
        <v>15</v>
      </c>
      <c r="B7" s="257" t="s">
        <v>85</v>
      </c>
      <c r="C7" s="258"/>
      <c r="D7" s="258"/>
      <c r="E7" s="258"/>
      <c r="F7" s="259"/>
      <c r="G7" s="63">
        <f>SUM(G8:G27)</f>
        <v>0</v>
      </c>
      <c r="H7" s="63">
        <f>SUM(H8:H27)</f>
        <v>0</v>
      </c>
      <c r="I7" s="64"/>
      <c r="J7" s="61"/>
      <c r="S7" s="55"/>
    </row>
    <row r="8" spans="1:19" ht="11.4" customHeight="1" x14ac:dyDescent="0.2">
      <c r="A8" s="65" t="s">
        <v>86</v>
      </c>
      <c r="B8" s="66"/>
      <c r="C8" s="67" t="str">
        <f>IF(B8&gt;0,VLOOKUP(B8,'Darbuotojai ir paslaugos'!C$6:F$65,2,FALSE),"")</f>
        <v/>
      </c>
      <c r="D8" s="68" t="s">
        <v>87</v>
      </c>
      <c r="E8" s="70" t="str">
        <f>IF(B8&lt;&gt;"",HLOOKUP(B8,'Vykdymo planas'!H$83:AA$96,14,FALSE),"")</f>
        <v/>
      </c>
      <c r="F8" s="70">
        <f>IF(B8&gt;0,ROUND(VLOOKUP(B8,'Darbuotojai ir paslaugos'!C$6:F$65,4,FALSE),2),0)</f>
        <v>0</v>
      </c>
      <c r="G8" s="70" t="str">
        <f>IFERROR(ROUND(E8*F8,2),"0,00")</f>
        <v>0,00</v>
      </c>
      <c r="H8" s="70">
        <f t="shared" ref="H8:H27" si="0">ROUND(G8*$D$3,2)</f>
        <v>0</v>
      </c>
      <c r="I8" s="264" t="s">
        <v>88</v>
      </c>
      <c r="J8" s="61"/>
      <c r="S8" s="55"/>
    </row>
    <row r="9" spans="1:19" x14ac:dyDescent="0.2">
      <c r="A9" s="65" t="s">
        <v>89</v>
      </c>
      <c r="B9" s="66"/>
      <c r="C9" s="67" t="str">
        <f>IF(B9&gt;0,VLOOKUP(B9,'Darbuotojai ir paslaugos'!C$6:F$65,2,FALSE),"")</f>
        <v/>
      </c>
      <c r="D9" s="68" t="s">
        <v>87</v>
      </c>
      <c r="E9" s="70" t="str">
        <f>IF(B9&lt;&gt;"",HLOOKUP(B9,'Vykdymo planas'!H$83:AA$96,14,FALSE),"")</f>
        <v/>
      </c>
      <c r="F9" s="70">
        <f>IF(B9&gt;0,ROUND(VLOOKUP(B9,'Darbuotojai ir paslaugos'!C$6:F$65,4,FALSE),2),0)</f>
        <v>0</v>
      </c>
      <c r="G9" s="70" t="str">
        <f t="shared" ref="G9:G27" si="1">IFERROR(ROUND(E9*F9,2),"0,00")</f>
        <v>0,00</v>
      </c>
      <c r="H9" s="70">
        <f t="shared" si="0"/>
        <v>0</v>
      </c>
      <c r="I9" s="264"/>
      <c r="J9" s="61"/>
      <c r="S9" s="55"/>
    </row>
    <row r="10" spans="1:19" x14ac:dyDescent="0.2">
      <c r="A10" s="65" t="s">
        <v>90</v>
      </c>
      <c r="B10" s="66"/>
      <c r="C10" s="67" t="str">
        <f>IF(B10&gt;0,VLOOKUP(B10,'Darbuotojai ir paslaugos'!C$6:F$65,2,FALSE),"")</f>
        <v/>
      </c>
      <c r="D10" s="68" t="s">
        <v>87</v>
      </c>
      <c r="E10" s="70" t="str">
        <f>IF(B10&lt;&gt;"",HLOOKUP(B10,'Vykdymo planas'!H$83:AA$96,14,FALSE),"")</f>
        <v/>
      </c>
      <c r="F10" s="70">
        <f>IF(B10&gt;0,ROUND(VLOOKUP(B10,'Darbuotojai ir paslaugos'!C$6:F$65,4,FALSE),2),0)</f>
        <v>0</v>
      </c>
      <c r="G10" s="70" t="str">
        <f t="shared" si="1"/>
        <v>0,00</v>
      </c>
      <c r="H10" s="70">
        <f t="shared" si="0"/>
        <v>0</v>
      </c>
      <c r="I10" s="264"/>
      <c r="J10" s="61"/>
      <c r="S10" s="55"/>
    </row>
    <row r="11" spans="1:19" x14ac:dyDescent="0.2">
      <c r="A11" s="65" t="s">
        <v>91</v>
      </c>
      <c r="B11" s="66"/>
      <c r="C11" s="67" t="str">
        <f>IF(B11&gt;0,VLOOKUP(B11,'Darbuotojai ir paslaugos'!C$6:F$65,2,FALSE),"")</f>
        <v/>
      </c>
      <c r="D11" s="68" t="s">
        <v>87</v>
      </c>
      <c r="E11" s="70" t="str">
        <f>IF(B11&lt;&gt;"",HLOOKUP(B11,'Vykdymo planas'!H$83:AA$96,14,FALSE),"")</f>
        <v/>
      </c>
      <c r="F11" s="70">
        <f>IF(B11&gt;0,ROUND(VLOOKUP(B11,'Darbuotojai ir paslaugos'!C$6:F$65,4,FALSE),2),0)</f>
        <v>0</v>
      </c>
      <c r="G11" s="70" t="str">
        <f t="shared" si="1"/>
        <v>0,00</v>
      </c>
      <c r="H11" s="70">
        <f t="shared" si="0"/>
        <v>0</v>
      </c>
      <c r="I11" s="264"/>
      <c r="J11" s="61"/>
      <c r="S11" s="55"/>
    </row>
    <row r="12" spans="1:19" x14ac:dyDescent="0.2">
      <c r="A12" s="65" t="s">
        <v>92</v>
      </c>
      <c r="B12" s="66"/>
      <c r="C12" s="67" t="str">
        <f>IF(B12&gt;0,VLOOKUP(B12,'Darbuotojai ir paslaugos'!C$6:F$65,2,FALSE),"")</f>
        <v/>
      </c>
      <c r="D12" s="68" t="s">
        <v>87</v>
      </c>
      <c r="E12" s="70" t="str">
        <f>IF(B12&lt;&gt;"",HLOOKUP(B12,'Vykdymo planas'!H$83:AA$96,14,FALSE),"")</f>
        <v/>
      </c>
      <c r="F12" s="70">
        <f>IF(B12&gt;0,ROUND(VLOOKUP(B12,'Darbuotojai ir paslaugos'!C$6:F$65,4,FALSE),2),0)</f>
        <v>0</v>
      </c>
      <c r="G12" s="70" t="str">
        <f t="shared" si="1"/>
        <v>0,00</v>
      </c>
      <c r="H12" s="70">
        <f t="shared" si="0"/>
        <v>0</v>
      </c>
      <c r="I12" s="71"/>
      <c r="J12" s="61"/>
      <c r="S12" s="55"/>
    </row>
    <row r="13" spans="1:19" x14ac:dyDescent="0.2">
      <c r="A13" s="65" t="s">
        <v>93</v>
      </c>
      <c r="B13" s="66"/>
      <c r="C13" s="67" t="str">
        <f>IF(B13&gt;0,VLOOKUP(B13,'Darbuotojai ir paslaugos'!C$6:F$65,2,FALSE),"")</f>
        <v/>
      </c>
      <c r="D13" s="68" t="s">
        <v>87</v>
      </c>
      <c r="E13" s="70" t="str">
        <f>IF(B13&lt;&gt;"",HLOOKUP(B13,'Vykdymo planas'!H$83:AA$96,14,FALSE),"")</f>
        <v/>
      </c>
      <c r="F13" s="70">
        <f>IF(B13&gt;0,ROUND(VLOOKUP(B13,'Darbuotojai ir paslaugos'!C$6:F$65,4,FALSE),2),0)</f>
        <v>0</v>
      </c>
      <c r="G13" s="70" t="str">
        <f t="shared" si="1"/>
        <v>0,00</v>
      </c>
      <c r="H13" s="70">
        <f t="shared" si="0"/>
        <v>0</v>
      </c>
      <c r="I13" s="71"/>
      <c r="J13" s="61"/>
      <c r="S13" s="55"/>
    </row>
    <row r="14" spans="1:19" x14ac:dyDescent="0.2">
      <c r="A14" s="65" t="s">
        <v>94</v>
      </c>
      <c r="B14" s="66"/>
      <c r="C14" s="67" t="str">
        <f>IF(B14&gt;0,VLOOKUP(B14,'Darbuotojai ir paslaugos'!C$6:F$65,2,FALSE),"")</f>
        <v/>
      </c>
      <c r="D14" s="68" t="s">
        <v>87</v>
      </c>
      <c r="E14" s="70" t="str">
        <f>IF(B14&lt;&gt;"",HLOOKUP(B14,'Vykdymo planas'!H$83:AA$96,14,FALSE),"")</f>
        <v/>
      </c>
      <c r="F14" s="70">
        <f>IF(B14&gt;0,ROUND(VLOOKUP(B14,'Darbuotojai ir paslaugos'!C$6:F$65,4,FALSE),2),0)</f>
        <v>0</v>
      </c>
      <c r="G14" s="70" t="str">
        <f t="shared" si="1"/>
        <v>0,00</v>
      </c>
      <c r="H14" s="70">
        <f t="shared" si="0"/>
        <v>0</v>
      </c>
      <c r="I14" s="71"/>
      <c r="J14" s="61"/>
      <c r="S14" s="55"/>
    </row>
    <row r="15" spans="1:19" x14ac:dyDescent="0.2">
      <c r="A15" s="65" t="s">
        <v>95</v>
      </c>
      <c r="B15" s="66"/>
      <c r="C15" s="67" t="str">
        <f>IF(B15&gt;0,VLOOKUP(B15,'Darbuotojai ir paslaugos'!C$6:F$65,2,FALSE),"")</f>
        <v/>
      </c>
      <c r="D15" s="68" t="s">
        <v>87</v>
      </c>
      <c r="E15" s="70" t="str">
        <f>IF(B15&lt;&gt;"",HLOOKUP(B15,'Vykdymo planas'!H$83:AA$96,14,FALSE),"")</f>
        <v/>
      </c>
      <c r="F15" s="70">
        <f>IF(B15&gt;0,ROUND(VLOOKUP(B15,'Darbuotojai ir paslaugos'!C$6:F$65,4,FALSE),2),0)</f>
        <v>0</v>
      </c>
      <c r="G15" s="70" t="str">
        <f t="shared" si="1"/>
        <v>0,00</v>
      </c>
      <c r="H15" s="70">
        <f t="shared" si="0"/>
        <v>0</v>
      </c>
      <c r="I15" s="71"/>
      <c r="J15" s="61"/>
      <c r="S15" s="55"/>
    </row>
    <row r="16" spans="1:19" x14ac:dyDescent="0.2">
      <c r="A16" s="65" t="s">
        <v>96</v>
      </c>
      <c r="B16" s="66"/>
      <c r="C16" s="67" t="str">
        <f>IF(B16&gt;0,VLOOKUP(B16,'Darbuotojai ir paslaugos'!C$6:F$65,2,FALSE),"")</f>
        <v/>
      </c>
      <c r="D16" s="68" t="s">
        <v>87</v>
      </c>
      <c r="E16" s="70" t="str">
        <f>IF(B16&lt;&gt;"",HLOOKUP(B16,'Vykdymo planas'!H$83:AA$96,14,FALSE),"")</f>
        <v/>
      </c>
      <c r="F16" s="70">
        <f>IF(B16&gt;0,ROUND(VLOOKUP(B16,'Darbuotojai ir paslaugos'!C$6:F$65,4,FALSE),2),0)</f>
        <v>0</v>
      </c>
      <c r="G16" s="70" t="str">
        <f t="shared" si="1"/>
        <v>0,00</v>
      </c>
      <c r="H16" s="70">
        <f t="shared" si="0"/>
        <v>0</v>
      </c>
      <c r="I16" s="71"/>
      <c r="J16" s="61"/>
      <c r="S16" s="55"/>
    </row>
    <row r="17" spans="1:19" x14ac:dyDescent="0.2">
      <c r="A17" s="65" t="s">
        <v>97</v>
      </c>
      <c r="B17" s="66"/>
      <c r="C17" s="67" t="str">
        <f>IF(B17&gt;0,VLOOKUP(B17,'Darbuotojai ir paslaugos'!C$6:F$65,2,FALSE),"")</f>
        <v/>
      </c>
      <c r="D17" s="68" t="s">
        <v>87</v>
      </c>
      <c r="E17" s="70" t="str">
        <f>IF(B17&lt;&gt;"",HLOOKUP(B17,'Vykdymo planas'!H$83:AA$96,14,FALSE),"")</f>
        <v/>
      </c>
      <c r="F17" s="70">
        <f>IF(B17&gt;0,ROUND(VLOOKUP(B17,'Darbuotojai ir paslaugos'!C$6:F$65,4,FALSE),2),0)</f>
        <v>0</v>
      </c>
      <c r="G17" s="70" t="str">
        <f t="shared" si="1"/>
        <v>0,00</v>
      </c>
      <c r="H17" s="70">
        <f t="shared" si="0"/>
        <v>0</v>
      </c>
      <c r="I17" s="71"/>
      <c r="J17" s="61"/>
      <c r="S17" s="55"/>
    </row>
    <row r="18" spans="1:19" x14ac:dyDescent="0.2">
      <c r="A18" s="65" t="s">
        <v>98</v>
      </c>
      <c r="B18" s="66"/>
      <c r="C18" s="67" t="str">
        <f>IF(B18&gt;0,VLOOKUP(B18,'Darbuotojai ir paslaugos'!C$6:F$65,2,FALSE),"")</f>
        <v/>
      </c>
      <c r="D18" s="68" t="s">
        <v>87</v>
      </c>
      <c r="E18" s="70" t="str">
        <f>IF(B18&lt;&gt;"",HLOOKUP(B18,'Vykdymo planas'!H$83:AA$96,14,FALSE),"")</f>
        <v/>
      </c>
      <c r="F18" s="70">
        <f>IF(B18&gt;0,ROUND(VLOOKUP(B18,'Darbuotojai ir paslaugos'!C$6:F$65,4,FALSE),2),0)</f>
        <v>0</v>
      </c>
      <c r="G18" s="70" t="str">
        <f t="shared" si="1"/>
        <v>0,00</v>
      </c>
      <c r="H18" s="70">
        <f t="shared" si="0"/>
        <v>0</v>
      </c>
      <c r="I18" s="71"/>
      <c r="J18" s="61"/>
      <c r="S18" s="55"/>
    </row>
    <row r="19" spans="1:19" x14ac:dyDescent="0.2">
      <c r="A19" s="65" t="s">
        <v>99</v>
      </c>
      <c r="B19" s="66"/>
      <c r="C19" s="67" t="str">
        <f>IF(B19&gt;0,VLOOKUP(B19,'Darbuotojai ir paslaugos'!C$6:F$65,2,FALSE),"")</f>
        <v/>
      </c>
      <c r="D19" s="68" t="s">
        <v>87</v>
      </c>
      <c r="E19" s="70" t="str">
        <f>IF(B19&lt;&gt;"",HLOOKUP(B19,'Vykdymo planas'!H$83:AA$96,14,FALSE),"")</f>
        <v/>
      </c>
      <c r="F19" s="70">
        <f>IF(B19&gt;0,ROUND(VLOOKUP(B19,'Darbuotojai ir paslaugos'!C$6:F$65,4,FALSE),2),0)</f>
        <v>0</v>
      </c>
      <c r="G19" s="70" t="str">
        <f t="shared" si="1"/>
        <v>0,00</v>
      </c>
      <c r="H19" s="70">
        <f t="shared" si="0"/>
        <v>0</v>
      </c>
      <c r="I19" s="71"/>
      <c r="J19" s="61"/>
      <c r="S19" s="55"/>
    </row>
    <row r="20" spans="1:19" x14ac:dyDescent="0.2">
      <c r="A20" s="65" t="s">
        <v>100</v>
      </c>
      <c r="B20" s="66"/>
      <c r="C20" s="67" t="str">
        <f>IF(B20&gt;0,VLOOKUP(B20,'Darbuotojai ir paslaugos'!C$6:F$65,2,FALSE),"")</f>
        <v/>
      </c>
      <c r="D20" s="68" t="s">
        <v>87</v>
      </c>
      <c r="E20" s="70" t="str">
        <f>IF(B20&lt;&gt;"",HLOOKUP(B20,'Vykdymo planas'!H$83:AA$96,14,FALSE),"")</f>
        <v/>
      </c>
      <c r="F20" s="70">
        <f>IF(B20&gt;0,ROUND(VLOOKUP(B20,'Darbuotojai ir paslaugos'!C$6:F$65,4,FALSE),2),0)</f>
        <v>0</v>
      </c>
      <c r="G20" s="70" t="str">
        <f t="shared" si="1"/>
        <v>0,00</v>
      </c>
      <c r="H20" s="70">
        <f t="shared" si="0"/>
        <v>0</v>
      </c>
      <c r="I20" s="71"/>
      <c r="J20" s="61"/>
      <c r="S20" s="55"/>
    </row>
    <row r="21" spans="1:19" x14ac:dyDescent="0.2">
      <c r="A21" s="65" t="s">
        <v>101</v>
      </c>
      <c r="B21" s="66"/>
      <c r="C21" s="67" t="str">
        <f>IF(B21&gt;0,VLOOKUP(B21,'Darbuotojai ir paslaugos'!C$6:F$65,2,FALSE),"")</f>
        <v/>
      </c>
      <c r="D21" s="68" t="s">
        <v>87</v>
      </c>
      <c r="E21" s="70" t="str">
        <f>IF(B21&lt;&gt;"",HLOOKUP(B21,'Vykdymo planas'!H$83:AA$96,14,FALSE),"")</f>
        <v/>
      </c>
      <c r="F21" s="70">
        <f>IF(B21&gt;0,ROUND(VLOOKUP(B21,'Darbuotojai ir paslaugos'!C$6:F$65,4,FALSE),2),0)</f>
        <v>0</v>
      </c>
      <c r="G21" s="70" t="str">
        <f t="shared" si="1"/>
        <v>0,00</v>
      </c>
      <c r="H21" s="70">
        <f t="shared" si="0"/>
        <v>0</v>
      </c>
      <c r="I21" s="71"/>
      <c r="J21" s="61"/>
      <c r="S21" s="55"/>
    </row>
    <row r="22" spans="1:19" x14ac:dyDescent="0.2">
      <c r="A22" s="65" t="s">
        <v>102</v>
      </c>
      <c r="B22" s="66"/>
      <c r="C22" s="67" t="str">
        <f>IF(B22&gt;0,VLOOKUP(B22,'Darbuotojai ir paslaugos'!C$6:F$65,2,FALSE),"")</f>
        <v/>
      </c>
      <c r="D22" s="68" t="s">
        <v>87</v>
      </c>
      <c r="E22" s="70" t="str">
        <f>IF(B22&lt;&gt;"",HLOOKUP(B22,'Vykdymo planas'!H$83:AA$96,14,FALSE),"")</f>
        <v/>
      </c>
      <c r="F22" s="70">
        <f>IF(B22&gt;0,ROUND(VLOOKUP(B22,'Darbuotojai ir paslaugos'!C$6:F$65,4,FALSE),2),0)</f>
        <v>0</v>
      </c>
      <c r="G22" s="70" t="str">
        <f t="shared" si="1"/>
        <v>0,00</v>
      </c>
      <c r="H22" s="70">
        <f t="shared" si="0"/>
        <v>0</v>
      </c>
      <c r="I22" s="71"/>
      <c r="J22" s="61"/>
      <c r="S22" s="55"/>
    </row>
    <row r="23" spans="1:19" x14ac:dyDescent="0.2">
      <c r="A23" s="65" t="s">
        <v>103</v>
      </c>
      <c r="B23" s="66"/>
      <c r="C23" s="67" t="str">
        <f>IF(B23&gt;0,VLOOKUP(B23,'Darbuotojai ir paslaugos'!C$6:F$65,2,FALSE),"")</f>
        <v/>
      </c>
      <c r="D23" s="68" t="s">
        <v>87</v>
      </c>
      <c r="E23" s="70" t="str">
        <f>IF(B23&lt;&gt;"",HLOOKUP(B23,'Vykdymo planas'!H$83:AA$96,14,FALSE),"")</f>
        <v/>
      </c>
      <c r="F23" s="70">
        <f>IF(B23&gt;0,ROUND(VLOOKUP(B23,'Darbuotojai ir paslaugos'!C$6:F$65,4,FALSE),2),0)</f>
        <v>0</v>
      </c>
      <c r="G23" s="70" t="str">
        <f t="shared" si="1"/>
        <v>0,00</v>
      </c>
      <c r="H23" s="70">
        <f t="shared" si="0"/>
        <v>0</v>
      </c>
      <c r="I23" s="71"/>
      <c r="J23" s="61"/>
      <c r="S23" s="55"/>
    </row>
    <row r="24" spans="1:19" x14ac:dyDescent="0.2">
      <c r="A24" s="65" t="s">
        <v>104</v>
      </c>
      <c r="B24" s="66"/>
      <c r="C24" s="67" t="str">
        <f>IF(B24&gt;0,VLOOKUP(B24,'Darbuotojai ir paslaugos'!C$6:F$65,2,FALSE),"")</f>
        <v/>
      </c>
      <c r="D24" s="68" t="s">
        <v>87</v>
      </c>
      <c r="E24" s="70" t="str">
        <f>IF(B24&lt;&gt;"",HLOOKUP(B24,'Vykdymo planas'!H$83:AA$96,14,FALSE),"")</f>
        <v/>
      </c>
      <c r="F24" s="70">
        <f>IF(B24&gt;0,ROUND(VLOOKUP(B24,'Darbuotojai ir paslaugos'!C$6:F$65,4,FALSE),2),0)</f>
        <v>0</v>
      </c>
      <c r="G24" s="70" t="str">
        <f t="shared" si="1"/>
        <v>0,00</v>
      </c>
      <c r="H24" s="70">
        <f t="shared" si="0"/>
        <v>0</v>
      </c>
      <c r="I24" s="71"/>
      <c r="J24" s="61"/>
      <c r="S24" s="55"/>
    </row>
    <row r="25" spans="1:19" x14ac:dyDescent="0.2">
      <c r="A25" s="65" t="s">
        <v>105</v>
      </c>
      <c r="B25" s="66"/>
      <c r="C25" s="67" t="str">
        <f>IF(B25&gt;0,VLOOKUP(B25,'Darbuotojai ir paslaugos'!C$6:F$65,2,FALSE),"")</f>
        <v/>
      </c>
      <c r="D25" s="68" t="s">
        <v>87</v>
      </c>
      <c r="E25" s="70" t="str">
        <f>IF(B25&lt;&gt;"",HLOOKUP(B25,'Vykdymo planas'!H$83:AA$96,14,FALSE),"")</f>
        <v/>
      </c>
      <c r="F25" s="70">
        <f>IF(B25&gt;0,ROUND(VLOOKUP(B25,'Darbuotojai ir paslaugos'!C$6:F$65,4,FALSE),2),0)</f>
        <v>0</v>
      </c>
      <c r="G25" s="70" t="str">
        <f t="shared" si="1"/>
        <v>0,00</v>
      </c>
      <c r="H25" s="70">
        <f t="shared" si="0"/>
        <v>0</v>
      </c>
      <c r="I25" s="71"/>
      <c r="J25" s="61"/>
      <c r="S25" s="55"/>
    </row>
    <row r="26" spans="1:19" x14ac:dyDescent="0.2">
      <c r="A26" s="65" t="s">
        <v>106</v>
      </c>
      <c r="B26" s="66"/>
      <c r="C26" s="67" t="str">
        <f>IF(B26&gt;0,VLOOKUP(B26,'Darbuotojai ir paslaugos'!C$6:F$65,2,FALSE),"")</f>
        <v/>
      </c>
      <c r="D26" s="68" t="s">
        <v>87</v>
      </c>
      <c r="E26" s="70" t="str">
        <f>IF(B26&lt;&gt;"",HLOOKUP(B26,'Vykdymo planas'!H$83:AA$96,14,FALSE),"")</f>
        <v/>
      </c>
      <c r="F26" s="70">
        <f>IF(B26&gt;0,ROUND(VLOOKUP(B26,'Darbuotojai ir paslaugos'!C$6:F$65,4,FALSE),2),0)</f>
        <v>0</v>
      </c>
      <c r="G26" s="70" t="str">
        <f t="shared" si="1"/>
        <v>0,00</v>
      </c>
      <c r="H26" s="70">
        <f t="shared" si="0"/>
        <v>0</v>
      </c>
      <c r="I26" s="71"/>
      <c r="J26" s="61"/>
      <c r="S26" s="55"/>
    </row>
    <row r="27" spans="1:19" x14ac:dyDescent="0.2">
      <c r="A27" s="65" t="s">
        <v>107</v>
      </c>
      <c r="B27" s="66"/>
      <c r="C27" s="67" t="str">
        <f>IF(B27&gt;0,VLOOKUP(B27,'Darbuotojai ir paslaugos'!C$6:F$65,2,FALSE),"")</f>
        <v/>
      </c>
      <c r="D27" s="68" t="s">
        <v>87</v>
      </c>
      <c r="E27" s="70" t="str">
        <f>IF(B27&lt;&gt;"",HLOOKUP(B27,'Vykdymo planas'!H$83:AA$96,14,FALSE),"")</f>
        <v/>
      </c>
      <c r="F27" s="70">
        <f>IF(B27&gt;0,ROUND(VLOOKUP(B27,'Darbuotojai ir paslaugos'!C$6:F$65,4,FALSE),2),0)</f>
        <v>0</v>
      </c>
      <c r="G27" s="70" t="str">
        <f t="shared" si="1"/>
        <v>0,00</v>
      </c>
      <c r="H27" s="70">
        <f t="shared" si="0"/>
        <v>0</v>
      </c>
      <c r="I27" s="71"/>
      <c r="J27" s="61"/>
      <c r="S27" s="55"/>
    </row>
    <row r="28" spans="1:19" ht="11.4" customHeight="1" x14ac:dyDescent="0.2">
      <c r="A28" s="62" t="s">
        <v>16</v>
      </c>
      <c r="B28" s="257" t="s">
        <v>108</v>
      </c>
      <c r="C28" s="258"/>
      <c r="D28" s="258"/>
      <c r="E28" s="258"/>
      <c r="F28" s="259"/>
      <c r="G28" s="63">
        <f>SUM(G29,G36,G43,G50,G57)</f>
        <v>0</v>
      </c>
      <c r="H28" s="63">
        <f>SUM(H29,H36,H43,H50,H57)</f>
        <v>0</v>
      </c>
      <c r="I28" s="64"/>
      <c r="J28" s="61"/>
      <c r="S28" s="55"/>
    </row>
    <row r="29" spans="1:19" ht="11.4" customHeight="1" x14ac:dyDescent="0.2">
      <c r="A29" s="265" t="s">
        <v>109</v>
      </c>
      <c r="B29" s="268" t="s">
        <v>110</v>
      </c>
      <c r="C29" s="72" t="s">
        <v>111</v>
      </c>
      <c r="D29" s="73"/>
      <c r="E29" s="74"/>
      <c r="F29" s="75"/>
      <c r="G29" s="75">
        <f>SUM(G30:G35)</f>
        <v>0</v>
      </c>
      <c r="H29" s="75">
        <f t="shared" ref="H29:H63" si="2">ROUND(G29*$D$3,2)</f>
        <v>0</v>
      </c>
      <c r="I29" s="76" t="s">
        <v>112</v>
      </c>
      <c r="J29" s="276"/>
      <c r="K29" s="277"/>
      <c r="S29" s="55"/>
    </row>
    <row r="30" spans="1:19" x14ac:dyDescent="0.2">
      <c r="A30" s="266"/>
      <c r="B30" s="269"/>
      <c r="C30" s="77" t="s">
        <v>113</v>
      </c>
      <c r="D30" s="78" t="s">
        <v>114</v>
      </c>
      <c r="E30" s="79">
        <f>J30</f>
        <v>0</v>
      </c>
      <c r="F30" s="80"/>
      <c r="G30" s="81">
        <f>ROUND(E30*F30*J31,2)</f>
        <v>0</v>
      </c>
      <c r="H30" s="81">
        <f t="shared" si="2"/>
        <v>0</v>
      </c>
      <c r="I30" s="82" t="s">
        <v>115</v>
      </c>
      <c r="J30" s="83"/>
      <c r="K30" s="84" t="s">
        <v>114</v>
      </c>
      <c r="S30" s="55"/>
    </row>
    <row r="31" spans="1:19" x14ac:dyDescent="0.2">
      <c r="A31" s="266"/>
      <c r="B31" s="269"/>
      <c r="C31" s="77" t="s">
        <v>116</v>
      </c>
      <c r="D31" s="78" t="s">
        <v>117</v>
      </c>
      <c r="E31" s="79">
        <f>IF(E30&gt;0,E30-1,0)</f>
        <v>0</v>
      </c>
      <c r="F31" s="80"/>
      <c r="G31" s="81">
        <f>ROUND(E31*F31*J31,2)</f>
        <v>0</v>
      </c>
      <c r="H31" s="81">
        <f t="shared" si="2"/>
        <v>0</v>
      </c>
      <c r="I31" s="85" t="s">
        <v>118</v>
      </c>
      <c r="J31" s="83"/>
      <c r="K31" s="84" t="s">
        <v>119</v>
      </c>
      <c r="S31" s="55"/>
    </row>
    <row r="32" spans="1:19" x14ac:dyDescent="0.2">
      <c r="A32" s="266"/>
      <c r="B32" s="269"/>
      <c r="C32" s="77" t="s">
        <v>120</v>
      </c>
      <c r="D32" s="86"/>
      <c r="E32" s="87"/>
      <c r="F32" s="80"/>
      <c r="G32" s="81">
        <f>ROUND(E32*F32,2)</f>
        <v>0</v>
      </c>
      <c r="H32" s="81">
        <f t="shared" si="2"/>
        <v>0</v>
      </c>
      <c r="I32" s="88"/>
      <c r="J32" s="61"/>
      <c r="S32" s="55"/>
    </row>
    <row r="33" spans="1:19" x14ac:dyDescent="0.2">
      <c r="A33" s="266"/>
      <c r="B33" s="269"/>
      <c r="C33" s="77" t="s">
        <v>121</v>
      </c>
      <c r="D33" s="86"/>
      <c r="E33" s="87"/>
      <c r="F33" s="80"/>
      <c r="G33" s="81">
        <f>ROUND(E33*F33,2)</f>
        <v>0</v>
      </c>
      <c r="H33" s="81">
        <f t="shared" si="2"/>
        <v>0</v>
      </c>
      <c r="I33" s="88"/>
      <c r="J33" s="61"/>
      <c r="S33" s="55"/>
    </row>
    <row r="34" spans="1:19" x14ac:dyDescent="0.2">
      <c r="A34" s="266"/>
      <c r="B34" s="269"/>
      <c r="C34" s="88" t="s">
        <v>122</v>
      </c>
      <c r="D34" s="86"/>
      <c r="E34" s="87"/>
      <c r="F34" s="80"/>
      <c r="G34" s="81">
        <f>ROUND(E34*F34,2)</f>
        <v>0</v>
      </c>
      <c r="H34" s="81">
        <f t="shared" si="2"/>
        <v>0</v>
      </c>
      <c r="I34" s="88"/>
      <c r="J34" s="61"/>
      <c r="S34" s="55"/>
    </row>
    <row r="35" spans="1:19" x14ac:dyDescent="0.2">
      <c r="A35" s="267"/>
      <c r="B35" s="270"/>
      <c r="C35" s="88" t="s">
        <v>122</v>
      </c>
      <c r="D35" s="86"/>
      <c r="E35" s="87"/>
      <c r="F35" s="80"/>
      <c r="G35" s="81">
        <f>ROUND(E35*F35,2)</f>
        <v>0</v>
      </c>
      <c r="H35" s="81">
        <f t="shared" si="2"/>
        <v>0</v>
      </c>
      <c r="I35" s="88"/>
      <c r="J35" s="61"/>
      <c r="S35" s="55"/>
    </row>
    <row r="36" spans="1:19" ht="11.4" customHeight="1" x14ac:dyDescent="0.2">
      <c r="A36" s="265" t="s">
        <v>123</v>
      </c>
      <c r="B36" s="268" t="s">
        <v>110</v>
      </c>
      <c r="C36" s="72" t="s">
        <v>111</v>
      </c>
      <c r="D36" s="73"/>
      <c r="E36" s="74"/>
      <c r="F36" s="75"/>
      <c r="G36" s="75">
        <f>SUM(G37:G42)</f>
        <v>0</v>
      </c>
      <c r="H36" s="75">
        <f t="shared" si="2"/>
        <v>0</v>
      </c>
      <c r="I36" s="76" t="s">
        <v>112</v>
      </c>
      <c r="J36" s="276"/>
      <c r="K36" s="277"/>
      <c r="S36" s="55"/>
    </row>
    <row r="37" spans="1:19" x14ac:dyDescent="0.2">
      <c r="A37" s="266"/>
      <c r="B37" s="269"/>
      <c r="C37" s="77" t="s">
        <v>113</v>
      </c>
      <c r="D37" s="78" t="s">
        <v>114</v>
      </c>
      <c r="E37" s="79">
        <f>J37</f>
        <v>0</v>
      </c>
      <c r="F37" s="80"/>
      <c r="G37" s="81">
        <f>ROUND(E37*F37*J38,2)</f>
        <v>0</v>
      </c>
      <c r="H37" s="81">
        <f t="shared" si="2"/>
        <v>0</v>
      </c>
      <c r="I37" s="82" t="s">
        <v>115</v>
      </c>
      <c r="J37" s="83"/>
      <c r="K37" s="84" t="s">
        <v>114</v>
      </c>
      <c r="S37" s="55"/>
    </row>
    <row r="38" spans="1:19" x14ac:dyDescent="0.2">
      <c r="A38" s="266"/>
      <c r="B38" s="269"/>
      <c r="C38" s="77" t="s">
        <v>116</v>
      </c>
      <c r="D38" s="78" t="s">
        <v>117</v>
      </c>
      <c r="E38" s="79">
        <f>IF(E37&gt;0,E37-1,0)</f>
        <v>0</v>
      </c>
      <c r="F38" s="80"/>
      <c r="G38" s="81">
        <f>ROUND(E38*F38*J38,2)</f>
        <v>0</v>
      </c>
      <c r="H38" s="81">
        <f t="shared" si="2"/>
        <v>0</v>
      </c>
      <c r="I38" s="85" t="s">
        <v>118</v>
      </c>
      <c r="J38" s="83"/>
      <c r="K38" s="84" t="s">
        <v>119</v>
      </c>
      <c r="S38" s="55"/>
    </row>
    <row r="39" spans="1:19" x14ac:dyDescent="0.2">
      <c r="A39" s="266"/>
      <c r="B39" s="269"/>
      <c r="C39" s="77" t="s">
        <v>120</v>
      </c>
      <c r="D39" s="86"/>
      <c r="E39" s="87"/>
      <c r="F39" s="80"/>
      <c r="G39" s="81">
        <f>ROUND(E39*F39,2)</f>
        <v>0</v>
      </c>
      <c r="H39" s="81">
        <f t="shared" si="2"/>
        <v>0</v>
      </c>
      <c r="I39" s="88"/>
      <c r="J39" s="61"/>
      <c r="S39" s="55"/>
    </row>
    <row r="40" spans="1:19" x14ac:dyDescent="0.2">
      <c r="A40" s="266"/>
      <c r="B40" s="269"/>
      <c r="C40" s="77" t="s">
        <v>121</v>
      </c>
      <c r="D40" s="86"/>
      <c r="E40" s="87"/>
      <c r="F40" s="80"/>
      <c r="G40" s="81">
        <f>ROUND(E40*F40,2)</f>
        <v>0</v>
      </c>
      <c r="H40" s="81">
        <f t="shared" si="2"/>
        <v>0</v>
      </c>
      <c r="I40" s="88"/>
      <c r="J40" s="61"/>
      <c r="S40" s="55"/>
    </row>
    <row r="41" spans="1:19" x14ac:dyDescent="0.2">
      <c r="A41" s="266"/>
      <c r="B41" s="269"/>
      <c r="C41" s="88" t="s">
        <v>122</v>
      </c>
      <c r="D41" s="86"/>
      <c r="E41" s="87"/>
      <c r="F41" s="80"/>
      <c r="G41" s="81">
        <f>ROUND(E41*F41,2)</f>
        <v>0</v>
      </c>
      <c r="H41" s="81">
        <f t="shared" si="2"/>
        <v>0</v>
      </c>
      <c r="I41" s="88"/>
      <c r="J41" s="61"/>
      <c r="S41" s="55"/>
    </row>
    <row r="42" spans="1:19" x14ac:dyDescent="0.2">
      <c r="A42" s="267"/>
      <c r="B42" s="270"/>
      <c r="C42" s="88" t="s">
        <v>122</v>
      </c>
      <c r="D42" s="86"/>
      <c r="E42" s="87"/>
      <c r="F42" s="80"/>
      <c r="G42" s="81">
        <f>ROUND(E42*F42,2)</f>
        <v>0</v>
      </c>
      <c r="H42" s="81">
        <f t="shared" si="2"/>
        <v>0</v>
      </c>
      <c r="I42" s="88"/>
      <c r="J42" s="61"/>
      <c r="S42" s="55"/>
    </row>
    <row r="43" spans="1:19" ht="11.4" customHeight="1" x14ac:dyDescent="0.2">
      <c r="A43" s="265" t="s">
        <v>124</v>
      </c>
      <c r="B43" s="268" t="s">
        <v>110</v>
      </c>
      <c r="C43" s="72" t="s">
        <v>111</v>
      </c>
      <c r="D43" s="73"/>
      <c r="E43" s="74"/>
      <c r="F43" s="75"/>
      <c r="G43" s="75">
        <f>SUM(G44:G49)</f>
        <v>0</v>
      </c>
      <c r="H43" s="75">
        <f t="shared" si="2"/>
        <v>0</v>
      </c>
      <c r="I43" s="76" t="s">
        <v>112</v>
      </c>
      <c r="J43" s="276"/>
      <c r="K43" s="277"/>
      <c r="S43" s="55"/>
    </row>
    <row r="44" spans="1:19" x14ac:dyDescent="0.2">
      <c r="A44" s="266"/>
      <c r="B44" s="269"/>
      <c r="C44" s="77" t="s">
        <v>113</v>
      </c>
      <c r="D44" s="78" t="s">
        <v>114</v>
      </c>
      <c r="E44" s="79">
        <f>J44</f>
        <v>0</v>
      </c>
      <c r="F44" s="80"/>
      <c r="G44" s="81">
        <f>ROUND(E44*F44*J45,2)</f>
        <v>0</v>
      </c>
      <c r="H44" s="81">
        <f t="shared" si="2"/>
        <v>0</v>
      </c>
      <c r="I44" s="82" t="s">
        <v>115</v>
      </c>
      <c r="J44" s="83"/>
      <c r="K44" s="84" t="s">
        <v>114</v>
      </c>
      <c r="S44" s="55"/>
    </row>
    <row r="45" spans="1:19" x14ac:dyDescent="0.2">
      <c r="A45" s="266"/>
      <c r="B45" s="269"/>
      <c r="C45" s="77" t="s">
        <v>116</v>
      </c>
      <c r="D45" s="78" t="s">
        <v>117</v>
      </c>
      <c r="E45" s="79">
        <f>IF(E44&gt;0,E44-1,0)</f>
        <v>0</v>
      </c>
      <c r="F45" s="80"/>
      <c r="G45" s="81">
        <f>ROUND(E45*F45*J45,2)</f>
        <v>0</v>
      </c>
      <c r="H45" s="81">
        <f t="shared" si="2"/>
        <v>0</v>
      </c>
      <c r="I45" s="85" t="s">
        <v>118</v>
      </c>
      <c r="J45" s="83"/>
      <c r="K45" s="84" t="s">
        <v>119</v>
      </c>
      <c r="S45" s="55"/>
    </row>
    <row r="46" spans="1:19" x14ac:dyDescent="0.2">
      <c r="A46" s="266"/>
      <c r="B46" s="269"/>
      <c r="C46" s="77" t="s">
        <v>120</v>
      </c>
      <c r="D46" s="86"/>
      <c r="E46" s="87"/>
      <c r="F46" s="80"/>
      <c r="G46" s="81">
        <f>ROUND(E46*F46,2)</f>
        <v>0</v>
      </c>
      <c r="H46" s="81">
        <f t="shared" si="2"/>
        <v>0</v>
      </c>
      <c r="I46" s="88"/>
      <c r="J46" s="61"/>
      <c r="S46" s="55"/>
    </row>
    <row r="47" spans="1:19" x14ac:dyDescent="0.2">
      <c r="A47" s="266"/>
      <c r="B47" s="269"/>
      <c r="C47" s="77" t="s">
        <v>121</v>
      </c>
      <c r="D47" s="86"/>
      <c r="E47" s="87"/>
      <c r="F47" s="80"/>
      <c r="G47" s="81">
        <f>ROUND(E47*F47,2)</f>
        <v>0</v>
      </c>
      <c r="H47" s="81">
        <f t="shared" si="2"/>
        <v>0</v>
      </c>
      <c r="I47" s="88"/>
      <c r="J47" s="61"/>
      <c r="S47" s="55"/>
    </row>
    <row r="48" spans="1:19" x14ac:dyDescent="0.2">
      <c r="A48" s="266"/>
      <c r="B48" s="269"/>
      <c r="C48" s="88" t="s">
        <v>122</v>
      </c>
      <c r="D48" s="86"/>
      <c r="E48" s="87"/>
      <c r="F48" s="80"/>
      <c r="G48" s="81">
        <f>ROUND(E48*F48,2)</f>
        <v>0</v>
      </c>
      <c r="H48" s="81">
        <f t="shared" si="2"/>
        <v>0</v>
      </c>
      <c r="I48" s="88"/>
      <c r="J48" s="61"/>
      <c r="S48" s="55"/>
    </row>
    <row r="49" spans="1:19" x14ac:dyDescent="0.2">
      <c r="A49" s="267"/>
      <c r="B49" s="270"/>
      <c r="C49" s="88" t="s">
        <v>122</v>
      </c>
      <c r="D49" s="86"/>
      <c r="E49" s="87"/>
      <c r="F49" s="80"/>
      <c r="G49" s="81">
        <f>ROUND(E49*F49,2)</f>
        <v>0</v>
      </c>
      <c r="H49" s="81">
        <f t="shared" si="2"/>
        <v>0</v>
      </c>
      <c r="I49" s="88"/>
      <c r="J49" s="61"/>
      <c r="S49" s="55"/>
    </row>
    <row r="50" spans="1:19" ht="11.4" customHeight="1" x14ac:dyDescent="0.2">
      <c r="A50" s="265" t="s">
        <v>125</v>
      </c>
      <c r="B50" s="268" t="s">
        <v>110</v>
      </c>
      <c r="C50" s="72" t="s">
        <v>111</v>
      </c>
      <c r="D50" s="73"/>
      <c r="E50" s="74"/>
      <c r="F50" s="75"/>
      <c r="G50" s="75">
        <f>SUM(G51:G56)</f>
        <v>0</v>
      </c>
      <c r="H50" s="75">
        <f t="shared" si="2"/>
        <v>0</v>
      </c>
      <c r="I50" s="76" t="s">
        <v>112</v>
      </c>
      <c r="J50" s="276"/>
      <c r="K50" s="277"/>
      <c r="S50" s="55"/>
    </row>
    <row r="51" spans="1:19" x14ac:dyDescent="0.2">
      <c r="A51" s="266"/>
      <c r="B51" s="269"/>
      <c r="C51" s="77" t="s">
        <v>113</v>
      </c>
      <c r="D51" s="78" t="s">
        <v>114</v>
      </c>
      <c r="E51" s="79">
        <f>J51</f>
        <v>0</v>
      </c>
      <c r="F51" s="80"/>
      <c r="G51" s="81">
        <f>ROUND(E51*F51*J52,2)</f>
        <v>0</v>
      </c>
      <c r="H51" s="81">
        <f t="shared" si="2"/>
        <v>0</v>
      </c>
      <c r="I51" s="82" t="s">
        <v>115</v>
      </c>
      <c r="J51" s="83"/>
      <c r="K51" s="84" t="s">
        <v>114</v>
      </c>
      <c r="S51" s="55"/>
    </row>
    <row r="52" spans="1:19" x14ac:dyDescent="0.2">
      <c r="A52" s="266"/>
      <c r="B52" s="269"/>
      <c r="C52" s="77" t="s">
        <v>116</v>
      </c>
      <c r="D52" s="78" t="s">
        <v>117</v>
      </c>
      <c r="E52" s="79">
        <f>IF(E51&gt;0,E51-1,0)</f>
        <v>0</v>
      </c>
      <c r="F52" s="80"/>
      <c r="G52" s="81">
        <f>ROUND(E52*F52*J52,2)</f>
        <v>0</v>
      </c>
      <c r="H52" s="81">
        <f t="shared" si="2"/>
        <v>0</v>
      </c>
      <c r="I52" s="85" t="s">
        <v>118</v>
      </c>
      <c r="J52" s="83"/>
      <c r="K52" s="84" t="s">
        <v>119</v>
      </c>
      <c r="S52" s="55"/>
    </row>
    <row r="53" spans="1:19" x14ac:dyDescent="0.2">
      <c r="A53" s="266"/>
      <c r="B53" s="269"/>
      <c r="C53" s="77" t="s">
        <v>120</v>
      </c>
      <c r="D53" s="86"/>
      <c r="E53" s="87"/>
      <c r="F53" s="80"/>
      <c r="G53" s="81">
        <f>ROUND(E53*F53,2)</f>
        <v>0</v>
      </c>
      <c r="H53" s="81">
        <f t="shared" si="2"/>
        <v>0</v>
      </c>
      <c r="I53" s="88"/>
      <c r="J53" s="61"/>
      <c r="S53" s="55"/>
    </row>
    <row r="54" spans="1:19" x14ac:dyDescent="0.2">
      <c r="A54" s="266"/>
      <c r="B54" s="269"/>
      <c r="C54" s="77" t="s">
        <v>121</v>
      </c>
      <c r="D54" s="86"/>
      <c r="E54" s="87"/>
      <c r="F54" s="80"/>
      <c r="G54" s="81">
        <f>ROUND(E54*F54,2)</f>
        <v>0</v>
      </c>
      <c r="H54" s="81">
        <f t="shared" si="2"/>
        <v>0</v>
      </c>
      <c r="I54" s="88"/>
      <c r="J54" s="61"/>
      <c r="S54" s="55"/>
    </row>
    <row r="55" spans="1:19" x14ac:dyDescent="0.2">
      <c r="A55" s="266"/>
      <c r="B55" s="269"/>
      <c r="C55" s="88" t="s">
        <v>122</v>
      </c>
      <c r="D55" s="86"/>
      <c r="E55" s="87"/>
      <c r="F55" s="80"/>
      <c r="G55" s="81">
        <f>ROUND(E55*F55,2)</f>
        <v>0</v>
      </c>
      <c r="H55" s="81">
        <f t="shared" si="2"/>
        <v>0</v>
      </c>
      <c r="I55" s="88"/>
      <c r="J55" s="61"/>
      <c r="S55" s="55"/>
    </row>
    <row r="56" spans="1:19" x14ac:dyDescent="0.2">
      <c r="A56" s="267"/>
      <c r="B56" s="270"/>
      <c r="C56" s="88" t="s">
        <v>122</v>
      </c>
      <c r="D56" s="86"/>
      <c r="E56" s="87"/>
      <c r="F56" s="80"/>
      <c r="G56" s="81">
        <f>ROUND(E56*F56,2)</f>
        <v>0</v>
      </c>
      <c r="H56" s="81">
        <f t="shared" si="2"/>
        <v>0</v>
      </c>
      <c r="I56" s="88"/>
      <c r="J56" s="61"/>
      <c r="S56" s="55"/>
    </row>
    <row r="57" spans="1:19" ht="11.4" customHeight="1" x14ac:dyDescent="0.2">
      <c r="A57" s="265" t="s">
        <v>126</v>
      </c>
      <c r="B57" s="268" t="s">
        <v>110</v>
      </c>
      <c r="C57" s="72" t="s">
        <v>111</v>
      </c>
      <c r="D57" s="73"/>
      <c r="E57" s="74"/>
      <c r="F57" s="75"/>
      <c r="G57" s="75">
        <f>SUM(G58:G63)</f>
        <v>0</v>
      </c>
      <c r="H57" s="75">
        <f t="shared" si="2"/>
        <v>0</v>
      </c>
      <c r="I57" s="76" t="s">
        <v>112</v>
      </c>
      <c r="J57" s="276"/>
      <c r="K57" s="277"/>
      <c r="S57" s="55"/>
    </row>
    <row r="58" spans="1:19" x14ac:dyDescent="0.2">
      <c r="A58" s="266"/>
      <c r="B58" s="269"/>
      <c r="C58" s="77" t="s">
        <v>113</v>
      </c>
      <c r="D58" s="78" t="s">
        <v>114</v>
      </c>
      <c r="E58" s="79">
        <f>J58</f>
        <v>0</v>
      </c>
      <c r="F58" s="80"/>
      <c r="G58" s="81">
        <f>ROUND(E58*F58*J59,2)</f>
        <v>0</v>
      </c>
      <c r="H58" s="81">
        <f t="shared" si="2"/>
        <v>0</v>
      </c>
      <c r="I58" s="82" t="s">
        <v>115</v>
      </c>
      <c r="J58" s="83"/>
      <c r="K58" s="84" t="s">
        <v>114</v>
      </c>
      <c r="S58" s="55"/>
    </row>
    <row r="59" spans="1:19" x14ac:dyDescent="0.2">
      <c r="A59" s="266"/>
      <c r="B59" s="269"/>
      <c r="C59" s="77" t="s">
        <v>116</v>
      </c>
      <c r="D59" s="78" t="s">
        <v>117</v>
      </c>
      <c r="E59" s="79">
        <f>IF(E58&gt;0,E58-1,0)</f>
        <v>0</v>
      </c>
      <c r="F59" s="80"/>
      <c r="G59" s="81">
        <f>ROUND(E59*F59*J59,2)</f>
        <v>0</v>
      </c>
      <c r="H59" s="81">
        <f t="shared" si="2"/>
        <v>0</v>
      </c>
      <c r="I59" s="85" t="s">
        <v>118</v>
      </c>
      <c r="J59" s="83"/>
      <c r="K59" s="84" t="s">
        <v>119</v>
      </c>
      <c r="S59" s="55"/>
    </row>
    <row r="60" spans="1:19" x14ac:dyDescent="0.2">
      <c r="A60" s="266"/>
      <c r="B60" s="269"/>
      <c r="C60" s="77" t="s">
        <v>120</v>
      </c>
      <c r="D60" s="86"/>
      <c r="E60" s="87"/>
      <c r="F60" s="80"/>
      <c r="G60" s="81">
        <f>ROUND(E60*F60,2)</f>
        <v>0</v>
      </c>
      <c r="H60" s="81">
        <f t="shared" si="2"/>
        <v>0</v>
      </c>
      <c r="I60" s="88"/>
      <c r="J60" s="61"/>
      <c r="S60" s="55"/>
    </row>
    <row r="61" spans="1:19" x14ac:dyDescent="0.2">
      <c r="A61" s="266"/>
      <c r="B61" s="269"/>
      <c r="C61" s="77" t="s">
        <v>121</v>
      </c>
      <c r="D61" s="86"/>
      <c r="E61" s="87"/>
      <c r="F61" s="80"/>
      <c r="G61" s="81">
        <f>ROUND(E61*F61,2)</f>
        <v>0</v>
      </c>
      <c r="H61" s="81">
        <f t="shared" si="2"/>
        <v>0</v>
      </c>
      <c r="I61" s="88"/>
      <c r="J61" s="61"/>
      <c r="S61" s="55"/>
    </row>
    <row r="62" spans="1:19" x14ac:dyDescent="0.2">
      <c r="A62" s="266"/>
      <c r="B62" s="269"/>
      <c r="C62" s="88" t="s">
        <v>122</v>
      </c>
      <c r="D62" s="86"/>
      <c r="E62" s="87"/>
      <c r="F62" s="80"/>
      <c r="G62" s="81">
        <f>ROUND(E62*F62,2)</f>
        <v>0</v>
      </c>
      <c r="H62" s="81">
        <f t="shared" si="2"/>
        <v>0</v>
      </c>
      <c r="I62" s="88"/>
      <c r="J62" s="61"/>
      <c r="S62" s="55"/>
    </row>
    <row r="63" spans="1:19" x14ac:dyDescent="0.2">
      <c r="A63" s="267"/>
      <c r="B63" s="270"/>
      <c r="C63" s="88" t="s">
        <v>122</v>
      </c>
      <c r="D63" s="86"/>
      <c r="E63" s="87"/>
      <c r="F63" s="80"/>
      <c r="G63" s="81">
        <f>ROUND(E63*F63,2)</f>
        <v>0</v>
      </c>
      <c r="H63" s="81">
        <f t="shared" si="2"/>
        <v>0</v>
      </c>
      <c r="I63" s="88"/>
      <c r="J63" s="61"/>
      <c r="S63" s="55"/>
    </row>
    <row r="64" spans="1:19" ht="57" x14ac:dyDescent="0.2">
      <c r="A64" s="62" t="s">
        <v>8</v>
      </c>
      <c r="B64" s="257" t="s">
        <v>127</v>
      </c>
      <c r="C64" s="258"/>
      <c r="D64" s="258"/>
      <c r="E64" s="258"/>
      <c r="F64" s="259"/>
      <c r="G64" s="63">
        <f>SUM(G65:G84)</f>
        <v>0</v>
      </c>
      <c r="H64" s="63">
        <f>SUM(H65:H84)</f>
        <v>0</v>
      </c>
      <c r="I64" s="89"/>
      <c r="J64" s="90"/>
      <c r="K64" s="91" t="s">
        <v>128</v>
      </c>
      <c r="L64" s="91" t="s">
        <v>129</v>
      </c>
      <c r="M64" s="91" t="s">
        <v>130</v>
      </c>
      <c r="N64" s="91" t="s">
        <v>131</v>
      </c>
      <c r="O64" s="91" t="s">
        <v>132</v>
      </c>
      <c r="P64" s="91" t="s">
        <v>133</v>
      </c>
      <c r="Q64" s="91" t="s">
        <v>134</v>
      </c>
      <c r="R64" s="91" t="s">
        <v>135</v>
      </c>
      <c r="S64" s="55"/>
    </row>
    <row r="65" spans="1:19" x14ac:dyDescent="0.2">
      <c r="A65" s="65" t="s">
        <v>136</v>
      </c>
      <c r="B65" s="245"/>
      <c r="C65" s="246"/>
      <c r="D65" s="93"/>
      <c r="E65" s="69"/>
      <c r="F65" s="70">
        <f>R65</f>
        <v>0</v>
      </c>
      <c r="G65" s="70">
        <f>ROUND(E65*F65,2)</f>
        <v>0</v>
      </c>
      <c r="H65" s="70">
        <f t="shared" ref="H65:H84" si="3">ROUND(G65*$D$3,2)</f>
        <v>0</v>
      </c>
      <c r="I65" s="92"/>
      <c r="J65" s="61"/>
      <c r="K65" s="94"/>
      <c r="L65" s="80"/>
      <c r="M65" s="80"/>
      <c r="N65" s="80"/>
      <c r="O65" s="81" t="str">
        <f>IFERROR((L65-N65)/M65,"0")</f>
        <v>0</v>
      </c>
      <c r="P65" s="80"/>
      <c r="Q65" s="95"/>
      <c r="R65" s="81">
        <f>O65*P65*Q65</f>
        <v>0</v>
      </c>
      <c r="S65" s="55"/>
    </row>
    <row r="66" spans="1:19" x14ac:dyDescent="0.2">
      <c r="A66" s="65" t="s">
        <v>137</v>
      </c>
      <c r="B66" s="245"/>
      <c r="C66" s="246"/>
      <c r="D66" s="93"/>
      <c r="E66" s="69"/>
      <c r="F66" s="70">
        <f t="shared" ref="F66:F84" si="4">R66</f>
        <v>0</v>
      </c>
      <c r="G66" s="70">
        <f t="shared" ref="G66:G84" si="5">ROUND(E66*F66,2)</f>
        <v>0</v>
      </c>
      <c r="H66" s="70">
        <f t="shared" si="3"/>
        <v>0</v>
      </c>
      <c r="I66" s="96"/>
      <c r="J66" s="61"/>
      <c r="K66" s="97"/>
      <c r="L66" s="80"/>
      <c r="M66" s="80"/>
      <c r="N66" s="80"/>
      <c r="O66" s="81" t="str">
        <f t="shared" ref="O66:O84" si="6">IFERROR((L66-N66)/M66,"0")</f>
        <v>0</v>
      </c>
      <c r="P66" s="80"/>
      <c r="Q66" s="95"/>
      <c r="R66" s="81">
        <f t="shared" ref="R66:R84" si="7">O66*P66*Q66</f>
        <v>0</v>
      </c>
      <c r="S66" s="55"/>
    </row>
    <row r="67" spans="1:19" x14ac:dyDescent="0.2">
      <c r="A67" s="65" t="s">
        <v>138</v>
      </c>
      <c r="B67" s="245"/>
      <c r="C67" s="246"/>
      <c r="D67" s="93"/>
      <c r="E67" s="69"/>
      <c r="F67" s="70">
        <f t="shared" si="4"/>
        <v>0</v>
      </c>
      <c r="G67" s="70">
        <f t="shared" si="5"/>
        <v>0</v>
      </c>
      <c r="H67" s="70">
        <f t="shared" si="3"/>
        <v>0</v>
      </c>
      <c r="I67" s="92"/>
      <c r="J67" s="61"/>
      <c r="K67" s="97"/>
      <c r="L67" s="80"/>
      <c r="M67" s="80"/>
      <c r="N67" s="80"/>
      <c r="O67" s="81" t="str">
        <f t="shared" si="6"/>
        <v>0</v>
      </c>
      <c r="P67" s="80"/>
      <c r="Q67" s="95"/>
      <c r="R67" s="81">
        <f t="shared" si="7"/>
        <v>0</v>
      </c>
      <c r="S67" s="55"/>
    </row>
    <row r="68" spans="1:19" x14ac:dyDescent="0.2">
      <c r="A68" s="65" t="s">
        <v>139</v>
      </c>
      <c r="B68" s="245"/>
      <c r="C68" s="246"/>
      <c r="D68" s="93"/>
      <c r="E68" s="69"/>
      <c r="F68" s="70">
        <f t="shared" si="4"/>
        <v>0</v>
      </c>
      <c r="G68" s="70">
        <f t="shared" si="5"/>
        <v>0</v>
      </c>
      <c r="H68" s="70">
        <f t="shared" si="3"/>
        <v>0</v>
      </c>
      <c r="I68" s="92"/>
      <c r="J68" s="61"/>
      <c r="K68" s="97"/>
      <c r="L68" s="80"/>
      <c r="M68" s="80"/>
      <c r="N68" s="80"/>
      <c r="O68" s="81" t="str">
        <f t="shared" si="6"/>
        <v>0</v>
      </c>
      <c r="P68" s="80"/>
      <c r="Q68" s="95"/>
      <c r="R68" s="81">
        <f t="shared" si="7"/>
        <v>0</v>
      </c>
      <c r="S68" s="55"/>
    </row>
    <row r="69" spans="1:19" x14ac:dyDescent="0.2">
      <c r="A69" s="65" t="s">
        <v>140</v>
      </c>
      <c r="B69" s="245"/>
      <c r="C69" s="246"/>
      <c r="D69" s="93"/>
      <c r="E69" s="69"/>
      <c r="F69" s="70">
        <f t="shared" si="4"/>
        <v>0</v>
      </c>
      <c r="G69" s="70">
        <f t="shared" si="5"/>
        <v>0</v>
      </c>
      <c r="H69" s="70">
        <f t="shared" si="3"/>
        <v>0</v>
      </c>
      <c r="I69" s="92"/>
      <c r="J69" s="61"/>
      <c r="K69" s="97"/>
      <c r="L69" s="80"/>
      <c r="M69" s="80"/>
      <c r="N69" s="80"/>
      <c r="O69" s="81" t="str">
        <f t="shared" si="6"/>
        <v>0</v>
      </c>
      <c r="P69" s="80"/>
      <c r="Q69" s="95"/>
      <c r="R69" s="81">
        <f t="shared" si="7"/>
        <v>0</v>
      </c>
      <c r="S69" s="55"/>
    </row>
    <row r="70" spans="1:19" x14ac:dyDescent="0.2">
      <c r="A70" s="65" t="s">
        <v>141</v>
      </c>
      <c r="B70" s="245"/>
      <c r="C70" s="246"/>
      <c r="D70" s="93"/>
      <c r="E70" s="69"/>
      <c r="F70" s="70">
        <f t="shared" si="4"/>
        <v>0</v>
      </c>
      <c r="G70" s="70">
        <f t="shared" si="5"/>
        <v>0</v>
      </c>
      <c r="H70" s="70">
        <f t="shared" si="3"/>
        <v>0</v>
      </c>
      <c r="I70" s="92"/>
      <c r="J70" s="61"/>
      <c r="K70" s="97"/>
      <c r="L70" s="80"/>
      <c r="M70" s="80"/>
      <c r="N70" s="80"/>
      <c r="O70" s="81" t="str">
        <f t="shared" si="6"/>
        <v>0</v>
      </c>
      <c r="P70" s="80"/>
      <c r="Q70" s="95"/>
      <c r="R70" s="81">
        <f t="shared" si="7"/>
        <v>0</v>
      </c>
      <c r="S70" s="55"/>
    </row>
    <row r="71" spans="1:19" x14ac:dyDescent="0.2">
      <c r="A71" s="65" t="s">
        <v>142</v>
      </c>
      <c r="B71" s="245"/>
      <c r="C71" s="246"/>
      <c r="D71" s="93"/>
      <c r="E71" s="69"/>
      <c r="F71" s="70">
        <f>R71</f>
        <v>0</v>
      </c>
      <c r="G71" s="70">
        <f t="shared" si="5"/>
        <v>0</v>
      </c>
      <c r="H71" s="70">
        <f t="shared" si="3"/>
        <v>0</v>
      </c>
      <c r="I71" s="92"/>
      <c r="J71" s="61"/>
      <c r="K71" s="97"/>
      <c r="L71" s="80"/>
      <c r="M71" s="80"/>
      <c r="N71" s="80"/>
      <c r="O71" s="81" t="str">
        <f t="shared" si="6"/>
        <v>0</v>
      </c>
      <c r="P71" s="80"/>
      <c r="Q71" s="95"/>
      <c r="R71" s="81">
        <f t="shared" si="7"/>
        <v>0</v>
      </c>
      <c r="S71" s="55"/>
    </row>
    <row r="72" spans="1:19" x14ac:dyDescent="0.2">
      <c r="A72" s="65" t="s">
        <v>143</v>
      </c>
      <c r="B72" s="245"/>
      <c r="C72" s="246"/>
      <c r="D72" s="93"/>
      <c r="E72" s="69"/>
      <c r="F72" s="70">
        <f t="shared" si="4"/>
        <v>0</v>
      </c>
      <c r="G72" s="70">
        <f t="shared" si="5"/>
        <v>0</v>
      </c>
      <c r="H72" s="70">
        <f t="shared" si="3"/>
        <v>0</v>
      </c>
      <c r="I72" s="92"/>
      <c r="J72" s="61"/>
      <c r="K72" s="97"/>
      <c r="L72" s="80"/>
      <c r="M72" s="80"/>
      <c r="N72" s="80"/>
      <c r="O72" s="81" t="str">
        <f t="shared" si="6"/>
        <v>0</v>
      </c>
      <c r="P72" s="80"/>
      <c r="Q72" s="95"/>
      <c r="R72" s="81">
        <f t="shared" si="7"/>
        <v>0</v>
      </c>
      <c r="S72" s="55"/>
    </row>
    <row r="73" spans="1:19" x14ac:dyDescent="0.2">
      <c r="A73" s="65" t="s">
        <v>144</v>
      </c>
      <c r="B73" s="245"/>
      <c r="C73" s="246"/>
      <c r="D73" s="93"/>
      <c r="E73" s="69"/>
      <c r="F73" s="70">
        <f t="shared" si="4"/>
        <v>0</v>
      </c>
      <c r="G73" s="70">
        <f t="shared" si="5"/>
        <v>0</v>
      </c>
      <c r="H73" s="70">
        <f t="shared" si="3"/>
        <v>0</v>
      </c>
      <c r="I73" s="92"/>
      <c r="J73" s="61"/>
      <c r="K73" s="97"/>
      <c r="L73" s="80"/>
      <c r="M73" s="80"/>
      <c r="N73" s="80"/>
      <c r="O73" s="81" t="str">
        <f t="shared" si="6"/>
        <v>0</v>
      </c>
      <c r="P73" s="80"/>
      <c r="Q73" s="95"/>
      <c r="R73" s="81">
        <f t="shared" si="7"/>
        <v>0</v>
      </c>
      <c r="S73" s="55"/>
    </row>
    <row r="74" spans="1:19" x14ac:dyDescent="0.2">
      <c r="A74" s="65" t="s">
        <v>145</v>
      </c>
      <c r="B74" s="245"/>
      <c r="C74" s="246"/>
      <c r="D74" s="93"/>
      <c r="E74" s="69"/>
      <c r="F74" s="70">
        <f t="shared" si="4"/>
        <v>0</v>
      </c>
      <c r="G74" s="70">
        <f t="shared" si="5"/>
        <v>0</v>
      </c>
      <c r="H74" s="70">
        <f t="shared" si="3"/>
        <v>0</v>
      </c>
      <c r="I74" s="92"/>
      <c r="J74" s="61"/>
      <c r="K74" s="97"/>
      <c r="L74" s="80"/>
      <c r="M74" s="80"/>
      <c r="N74" s="80"/>
      <c r="O74" s="81" t="str">
        <f t="shared" si="6"/>
        <v>0</v>
      </c>
      <c r="P74" s="80"/>
      <c r="Q74" s="95"/>
      <c r="R74" s="81">
        <f t="shared" si="7"/>
        <v>0</v>
      </c>
      <c r="S74" s="55"/>
    </row>
    <row r="75" spans="1:19" x14ac:dyDescent="0.2">
      <c r="A75" s="65" t="s">
        <v>146</v>
      </c>
      <c r="B75" s="245"/>
      <c r="C75" s="246"/>
      <c r="D75" s="93"/>
      <c r="E75" s="69"/>
      <c r="F75" s="70">
        <f t="shared" si="4"/>
        <v>0</v>
      </c>
      <c r="G75" s="70">
        <f t="shared" si="5"/>
        <v>0</v>
      </c>
      <c r="H75" s="70">
        <f t="shared" si="3"/>
        <v>0</v>
      </c>
      <c r="I75" s="92"/>
      <c r="J75" s="61"/>
      <c r="K75" s="97"/>
      <c r="L75" s="80"/>
      <c r="M75" s="80"/>
      <c r="N75" s="80"/>
      <c r="O75" s="81" t="str">
        <f t="shared" si="6"/>
        <v>0</v>
      </c>
      <c r="P75" s="80"/>
      <c r="Q75" s="95"/>
      <c r="R75" s="81">
        <f t="shared" si="7"/>
        <v>0</v>
      </c>
      <c r="S75" s="55"/>
    </row>
    <row r="76" spans="1:19" x14ac:dyDescent="0.2">
      <c r="A76" s="65" t="s">
        <v>147</v>
      </c>
      <c r="B76" s="245"/>
      <c r="C76" s="246"/>
      <c r="D76" s="93"/>
      <c r="E76" s="69"/>
      <c r="F76" s="70">
        <f t="shared" si="4"/>
        <v>0</v>
      </c>
      <c r="G76" s="70">
        <f t="shared" si="5"/>
        <v>0</v>
      </c>
      <c r="H76" s="70">
        <f t="shared" si="3"/>
        <v>0</v>
      </c>
      <c r="I76" s="92"/>
      <c r="J76" s="61"/>
      <c r="K76" s="97"/>
      <c r="L76" s="80"/>
      <c r="M76" s="80"/>
      <c r="N76" s="80"/>
      <c r="O76" s="81" t="str">
        <f t="shared" si="6"/>
        <v>0</v>
      </c>
      <c r="P76" s="80"/>
      <c r="Q76" s="95"/>
      <c r="R76" s="81">
        <f t="shared" si="7"/>
        <v>0</v>
      </c>
      <c r="S76" s="55"/>
    </row>
    <row r="77" spans="1:19" x14ac:dyDescent="0.2">
      <c r="A77" s="65" t="s">
        <v>148</v>
      </c>
      <c r="B77" s="245"/>
      <c r="C77" s="246"/>
      <c r="D77" s="93"/>
      <c r="E77" s="69"/>
      <c r="F77" s="70">
        <f t="shared" si="4"/>
        <v>0</v>
      </c>
      <c r="G77" s="70">
        <f t="shared" si="5"/>
        <v>0</v>
      </c>
      <c r="H77" s="70">
        <f t="shared" si="3"/>
        <v>0</v>
      </c>
      <c r="I77" s="92"/>
      <c r="J77" s="61"/>
      <c r="K77" s="97"/>
      <c r="L77" s="80"/>
      <c r="M77" s="80"/>
      <c r="N77" s="80"/>
      <c r="O77" s="81" t="str">
        <f t="shared" si="6"/>
        <v>0</v>
      </c>
      <c r="P77" s="80"/>
      <c r="Q77" s="95"/>
      <c r="R77" s="81">
        <f t="shared" si="7"/>
        <v>0</v>
      </c>
      <c r="S77" s="55"/>
    </row>
    <row r="78" spans="1:19" x14ac:dyDescent="0.2">
      <c r="A78" s="65" t="s">
        <v>149</v>
      </c>
      <c r="B78" s="245"/>
      <c r="C78" s="246"/>
      <c r="D78" s="93"/>
      <c r="E78" s="69"/>
      <c r="F78" s="70">
        <f t="shared" si="4"/>
        <v>0</v>
      </c>
      <c r="G78" s="70">
        <f t="shared" si="5"/>
        <v>0</v>
      </c>
      <c r="H78" s="70">
        <f t="shared" si="3"/>
        <v>0</v>
      </c>
      <c r="I78" s="92"/>
      <c r="J78" s="61"/>
      <c r="K78" s="97"/>
      <c r="L78" s="80"/>
      <c r="M78" s="80"/>
      <c r="N78" s="80"/>
      <c r="O78" s="81" t="str">
        <f t="shared" si="6"/>
        <v>0</v>
      </c>
      <c r="P78" s="80"/>
      <c r="Q78" s="95"/>
      <c r="R78" s="81">
        <f t="shared" si="7"/>
        <v>0</v>
      </c>
      <c r="S78" s="55"/>
    </row>
    <row r="79" spans="1:19" x14ac:dyDescent="0.2">
      <c r="A79" s="65" t="s">
        <v>150</v>
      </c>
      <c r="B79" s="245"/>
      <c r="C79" s="246"/>
      <c r="D79" s="93"/>
      <c r="E79" s="69"/>
      <c r="F79" s="70">
        <f t="shared" si="4"/>
        <v>0</v>
      </c>
      <c r="G79" s="70">
        <f t="shared" si="5"/>
        <v>0</v>
      </c>
      <c r="H79" s="70">
        <f t="shared" si="3"/>
        <v>0</v>
      </c>
      <c r="I79" s="92"/>
      <c r="J79" s="61"/>
      <c r="K79" s="97"/>
      <c r="L79" s="80"/>
      <c r="M79" s="80"/>
      <c r="N79" s="80"/>
      <c r="O79" s="81" t="str">
        <f t="shared" si="6"/>
        <v>0</v>
      </c>
      <c r="P79" s="80"/>
      <c r="Q79" s="95"/>
      <c r="R79" s="81">
        <f t="shared" si="7"/>
        <v>0</v>
      </c>
      <c r="S79" s="55"/>
    </row>
    <row r="80" spans="1:19" x14ac:dyDescent="0.2">
      <c r="A80" s="65" t="s">
        <v>151</v>
      </c>
      <c r="B80" s="245"/>
      <c r="C80" s="246"/>
      <c r="D80" s="93"/>
      <c r="E80" s="69"/>
      <c r="F80" s="70">
        <f t="shared" si="4"/>
        <v>0</v>
      </c>
      <c r="G80" s="70">
        <f t="shared" si="5"/>
        <v>0</v>
      </c>
      <c r="H80" s="70">
        <f t="shared" si="3"/>
        <v>0</v>
      </c>
      <c r="I80" s="92"/>
      <c r="J80" s="61"/>
      <c r="K80" s="97"/>
      <c r="L80" s="80"/>
      <c r="M80" s="80"/>
      <c r="N80" s="80"/>
      <c r="O80" s="81" t="str">
        <f t="shared" si="6"/>
        <v>0</v>
      </c>
      <c r="P80" s="80"/>
      <c r="Q80" s="95"/>
      <c r="R80" s="81">
        <f t="shared" si="7"/>
        <v>0</v>
      </c>
      <c r="S80" s="55"/>
    </row>
    <row r="81" spans="1:19" x14ac:dyDescent="0.2">
      <c r="A81" s="65" t="s">
        <v>152</v>
      </c>
      <c r="B81" s="245"/>
      <c r="C81" s="246"/>
      <c r="D81" s="93"/>
      <c r="E81" s="69"/>
      <c r="F81" s="70">
        <f t="shared" si="4"/>
        <v>0</v>
      </c>
      <c r="G81" s="70">
        <f t="shared" si="5"/>
        <v>0</v>
      </c>
      <c r="H81" s="70">
        <f t="shared" si="3"/>
        <v>0</v>
      </c>
      <c r="I81" s="92"/>
      <c r="J81" s="61"/>
      <c r="K81" s="97"/>
      <c r="L81" s="80"/>
      <c r="M81" s="80"/>
      <c r="N81" s="80"/>
      <c r="O81" s="81" t="str">
        <f t="shared" si="6"/>
        <v>0</v>
      </c>
      <c r="P81" s="80"/>
      <c r="Q81" s="95"/>
      <c r="R81" s="81">
        <f t="shared" si="7"/>
        <v>0</v>
      </c>
      <c r="S81" s="55"/>
    </row>
    <row r="82" spans="1:19" x14ac:dyDescent="0.2">
      <c r="A82" s="65" t="s">
        <v>153</v>
      </c>
      <c r="B82" s="245"/>
      <c r="C82" s="246"/>
      <c r="D82" s="93"/>
      <c r="E82" s="69"/>
      <c r="F82" s="70">
        <f t="shared" si="4"/>
        <v>0</v>
      </c>
      <c r="G82" s="70">
        <f t="shared" si="5"/>
        <v>0</v>
      </c>
      <c r="H82" s="70">
        <f t="shared" si="3"/>
        <v>0</v>
      </c>
      <c r="I82" s="92"/>
      <c r="J82" s="61"/>
      <c r="K82" s="97"/>
      <c r="L82" s="80"/>
      <c r="M82" s="80"/>
      <c r="N82" s="80"/>
      <c r="O82" s="81" t="str">
        <f t="shared" si="6"/>
        <v>0</v>
      </c>
      <c r="P82" s="80"/>
      <c r="Q82" s="95"/>
      <c r="R82" s="81">
        <f t="shared" si="7"/>
        <v>0</v>
      </c>
      <c r="S82" s="55"/>
    </row>
    <row r="83" spans="1:19" x14ac:dyDescent="0.2">
      <c r="A83" s="65" t="s">
        <v>154</v>
      </c>
      <c r="B83" s="245"/>
      <c r="C83" s="246"/>
      <c r="D83" s="93"/>
      <c r="E83" s="69"/>
      <c r="F83" s="70">
        <f t="shared" si="4"/>
        <v>0</v>
      </c>
      <c r="G83" s="70">
        <f t="shared" si="5"/>
        <v>0</v>
      </c>
      <c r="H83" s="70">
        <f t="shared" si="3"/>
        <v>0</v>
      </c>
      <c r="I83" s="92"/>
      <c r="J83" s="61"/>
      <c r="K83" s="97"/>
      <c r="L83" s="80"/>
      <c r="M83" s="80"/>
      <c r="N83" s="80"/>
      <c r="O83" s="81" t="str">
        <f t="shared" si="6"/>
        <v>0</v>
      </c>
      <c r="P83" s="80"/>
      <c r="Q83" s="95"/>
      <c r="R83" s="81">
        <f t="shared" si="7"/>
        <v>0</v>
      </c>
      <c r="S83" s="55"/>
    </row>
    <row r="84" spans="1:19" x14ac:dyDescent="0.2">
      <c r="A84" s="65" t="s">
        <v>155</v>
      </c>
      <c r="B84" s="245"/>
      <c r="C84" s="246"/>
      <c r="D84" s="93"/>
      <c r="E84" s="69"/>
      <c r="F84" s="70">
        <f t="shared" si="4"/>
        <v>0</v>
      </c>
      <c r="G84" s="70">
        <f t="shared" si="5"/>
        <v>0</v>
      </c>
      <c r="H84" s="70">
        <f t="shared" si="3"/>
        <v>0</v>
      </c>
      <c r="I84" s="92"/>
      <c r="J84" s="61"/>
      <c r="K84" s="97"/>
      <c r="L84" s="80"/>
      <c r="M84" s="80"/>
      <c r="N84" s="80"/>
      <c r="O84" s="81" t="str">
        <f t="shared" si="6"/>
        <v>0</v>
      </c>
      <c r="P84" s="80"/>
      <c r="Q84" s="95"/>
      <c r="R84" s="81">
        <f t="shared" si="7"/>
        <v>0</v>
      </c>
      <c r="S84" s="55"/>
    </row>
    <row r="85" spans="1:19" ht="24.6" customHeight="1" x14ac:dyDescent="0.2">
      <c r="A85" s="62" t="s">
        <v>9</v>
      </c>
      <c r="B85" s="257" t="s">
        <v>156</v>
      </c>
      <c r="C85" s="258"/>
      <c r="D85" s="258"/>
      <c r="E85" s="258"/>
      <c r="F85" s="259"/>
      <c r="G85" s="63">
        <f>SUM(G86:G95)</f>
        <v>0</v>
      </c>
      <c r="H85" s="63">
        <f>SUM(H86:H95)</f>
        <v>0</v>
      </c>
      <c r="I85" s="160"/>
      <c r="J85" s="61"/>
      <c r="S85" s="55"/>
    </row>
    <row r="86" spans="1:19" x14ac:dyDescent="0.2">
      <c r="A86" s="65" t="s">
        <v>157</v>
      </c>
      <c r="B86" s="245"/>
      <c r="C86" s="246"/>
      <c r="D86" s="93"/>
      <c r="E86" s="69"/>
      <c r="F86" s="98"/>
      <c r="G86" s="70">
        <f t="shared" ref="G86:G95" si="8">ROUND(E86*F86,2)</f>
        <v>0</v>
      </c>
      <c r="H86" s="70">
        <f t="shared" ref="H86:H95" si="9">ROUND(G86*$D$3,2)</f>
        <v>0</v>
      </c>
      <c r="I86" s="264" t="s">
        <v>158</v>
      </c>
      <c r="J86" s="61"/>
      <c r="S86" s="55"/>
    </row>
    <row r="87" spans="1:19" x14ac:dyDescent="0.2">
      <c r="A87" s="65" t="s">
        <v>159</v>
      </c>
      <c r="B87" s="245"/>
      <c r="C87" s="246"/>
      <c r="D87" s="93"/>
      <c r="E87" s="69"/>
      <c r="F87" s="98"/>
      <c r="G87" s="70">
        <f t="shared" si="8"/>
        <v>0</v>
      </c>
      <c r="H87" s="70">
        <f t="shared" si="9"/>
        <v>0</v>
      </c>
      <c r="I87" s="264"/>
      <c r="J87" s="61"/>
      <c r="S87" s="55"/>
    </row>
    <row r="88" spans="1:19" x14ac:dyDescent="0.2">
      <c r="A88" s="65" t="s">
        <v>160</v>
      </c>
      <c r="B88" s="245"/>
      <c r="C88" s="246"/>
      <c r="D88" s="93"/>
      <c r="E88" s="69"/>
      <c r="F88" s="98"/>
      <c r="G88" s="70">
        <f t="shared" si="8"/>
        <v>0</v>
      </c>
      <c r="H88" s="70">
        <f t="shared" si="9"/>
        <v>0</v>
      </c>
      <c r="I88" s="264"/>
      <c r="J88" s="61"/>
      <c r="S88" s="55"/>
    </row>
    <row r="89" spans="1:19" x14ac:dyDescent="0.2">
      <c r="A89" s="65" t="s">
        <v>161</v>
      </c>
      <c r="B89" s="245"/>
      <c r="C89" s="246"/>
      <c r="D89" s="93"/>
      <c r="E89" s="69"/>
      <c r="F89" s="98"/>
      <c r="G89" s="70">
        <f t="shared" si="8"/>
        <v>0</v>
      </c>
      <c r="H89" s="70">
        <f t="shared" si="9"/>
        <v>0</v>
      </c>
      <c r="I89" s="264"/>
      <c r="J89" s="61"/>
      <c r="S89" s="55"/>
    </row>
    <row r="90" spans="1:19" x14ac:dyDescent="0.2">
      <c r="A90" s="65" t="s">
        <v>162</v>
      </c>
      <c r="B90" s="245"/>
      <c r="C90" s="246"/>
      <c r="D90" s="93"/>
      <c r="E90" s="69"/>
      <c r="F90" s="98"/>
      <c r="G90" s="70">
        <f t="shared" si="8"/>
        <v>0</v>
      </c>
      <c r="H90" s="70">
        <f t="shared" si="9"/>
        <v>0</v>
      </c>
      <c r="I90" s="161"/>
      <c r="J90" s="61"/>
      <c r="S90" s="55"/>
    </row>
    <row r="91" spans="1:19" x14ac:dyDescent="0.2">
      <c r="A91" s="65" t="s">
        <v>163</v>
      </c>
      <c r="B91" s="245"/>
      <c r="C91" s="246"/>
      <c r="D91" s="93"/>
      <c r="E91" s="69"/>
      <c r="F91" s="98"/>
      <c r="G91" s="70">
        <f t="shared" si="8"/>
        <v>0</v>
      </c>
      <c r="H91" s="70">
        <f t="shared" si="9"/>
        <v>0</v>
      </c>
      <c r="I91" s="161"/>
      <c r="J91" s="61"/>
      <c r="S91" s="55"/>
    </row>
    <row r="92" spans="1:19" x14ac:dyDescent="0.2">
      <c r="A92" s="65" t="s">
        <v>164</v>
      </c>
      <c r="B92" s="245"/>
      <c r="C92" s="246"/>
      <c r="D92" s="93"/>
      <c r="E92" s="69"/>
      <c r="F92" s="98"/>
      <c r="G92" s="70">
        <f t="shared" si="8"/>
        <v>0</v>
      </c>
      <c r="H92" s="70">
        <f t="shared" si="9"/>
        <v>0</v>
      </c>
      <c r="I92" s="161"/>
      <c r="J92" s="61"/>
      <c r="S92" s="55"/>
    </row>
    <row r="93" spans="1:19" x14ac:dyDescent="0.2">
      <c r="A93" s="65" t="s">
        <v>165</v>
      </c>
      <c r="B93" s="245"/>
      <c r="C93" s="246"/>
      <c r="D93" s="93"/>
      <c r="E93" s="69"/>
      <c r="F93" s="98"/>
      <c r="G93" s="70">
        <f t="shared" si="8"/>
        <v>0</v>
      </c>
      <c r="H93" s="70">
        <f t="shared" si="9"/>
        <v>0</v>
      </c>
      <c r="I93" s="161"/>
      <c r="J93" s="61"/>
      <c r="S93" s="55"/>
    </row>
    <row r="94" spans="1:19" x14ac:dyDescent="0.2">
      <c r="A94" s="65" t="s">
        <v>166</v>
      </c>
      <c r="B94" s="245"/>
      <c r="C94" s="246"/>
      <c r="D94" s="93"/>
      <c r="E94" s="69"/>
      <c r="F94" s="98"/>
      <c r="G94" s="70">
        <f t="shared" si="8"/>
        <v>0</v>
      </c>
      <c r="H94" s="70">
        <f t="shared" si="9"/>
        <v>0</v>
      </c>
      <c r="I94" s="161"/>
      <c r="J94" s="61"/>
      <c r="S94" s="55"/>
    </row>
    <row r="95" spans="1:19" x14ac:dyDescent="0.2">
      <c r="A95" s="65" t="s">
        <v>167</v>
      </c>
      <c r="B95" s="245"/>
      <c r="C95" s="246"/>
      <c r="D95" s="93"/>
      <c r="E95" s="69"/>
      <c r="F95" s="98"/>
      <c r="G95" s="70">
        <f t="shared" si="8"/>
        <v>0</v>
      </c>
      <c r="H95" s="70">
        <f t="shared" si="9"/>
        <v>0</v>
      </c>
      <c r="I95" s="161"/>
      <c r="J95" s="61"/>
      <c r="S95" s="55"/>
    </row>
    <row r="96" spans="1:19" ht="25.2" customHeight="1" x14ac:dyDescent="0.2">
      <c r="A96" s="62" t="s">
        <v>10</v>
      </c>
      <c r="B96" s="260" t="s">
        <v>168</v>
      </c>
      <c r="C96" s="261"/>
      <c r="D96" s="261"/>
      <c r="E96" s="261"/>
      <c r="F96" s="262"/>
      <c r="G96" s="63">
        <f>SUM(G97:G106)</f>
        <v>0</v>
      </c>
      <c r="H96" s="63">
        <f>SUM(H97:H106)</f>
        <v>0</v>
      </c>
      <c r="I96" s="161"/>
      <c r="J96" s="61"/>
      <c r="S96" s="55"/>
    </row>
    <row r="97" spans="1:19" x14ac:dyDescent="0.2">
      <c r="A97" s="65" t="s">
        <v>169</v>
      </c>
      <c r="B97" s="245"/>
      <c r="C97" s="246"/>
      <c r="D97" s="93"/>
      <c r="E97" s="69"/>
      <c r="F97" s="98"/>
      <c r="G97" s="70">
        <f t="shared" ref="G97:G106" si="10">ROUND(E97*F97,2)</f>
        <v>0</v>
      </c>
      <c r="H97" s="70">
        <f t="shared" ref="H97:H106" si="11">ROUND(G97*$D$3,2)</f>
        <v>0</v>
      </c>
      <c r="I97" s="161"/>
      <c r="J97" s="61"/>
      <c r="S97" s="55"/>
    </row>
    <row r="98" spans="1:19" x14ac:dyDescent="0.2">
      <c r="A98" s="65" t="s">
        <v>170</v>
      </c>
      <c r="B98" s="245"/>
      <c r="C98" s="246"/>
      <c r="D98" s="93"/>
      <c r="E98" s="69"/>
      <c r="F98" s="98"/>
      <c r="G98" s="70">
        <f t="shared" si="10"/>
        <v>0</v>
      </c>
      <c r="H98" s="70">
        <f t="shared" si="11"/>
        <v>0</v>
      </c>
      <c r="I98" s="161"/>
      <c r="J98" s="61"/>
      <c r="S98" s="55"/>
    </row>
    <row r="99" spans="1:19" x14ac:dyDescent="0.2">
      <c r="A99" s="65" t="s">
        <v>171</v>
      </c>
      <c r="B99" s="245"/>
      <c r="C99" s="246"/>
      <c r="D99" s="93"/>
      <c r="E99" s="69"/>
      <c r="F99" s="98"/>
      <c r="G99" s="70">
        <f t="shared" si="10"/>
        <v>0</v>
      </c>
      <c r="H99" s="70">
        <f t="shared" si="11"/>
        <v>0</v>
      </c>
      <c r="I99" s="161"/>
      <c r="J99" s="61"/>
      <c r="S99" s="55"/>
    </row>
    <row r="100" spans="1:19" x14ac:dyDescent="0.2">
      <c r="A100" s="65" t="s">
        <v>172</v>
      </c>
      <c r="B100" s="245"/>
      <c r="C100" s="246"/>
      <c r="D100" s="93"/>
      <c r="E100" s="69"/>
      <c r="F100" s="98"/>
      <c r="G100" s="70">
        <f t="shared" si="10"/>
        <v>0</v>
      </c>
      <c r="H100" s="70">
        <f t="shared" si="11"/>
        <v>0</v>
      </c>
      <c r="I100" s="161"/>
      <c r="J100" s="61"/>
      <c r="S100" s="55"/>
    </row>
    <row r="101" spans="1:19" x14ac:dyDescent="0.2">
      <c r="A101" s="65" t="s">
        <v>173</v>
      </c>
      <c r="B101" s="245"/>
      <c r="C101" s="246"/>
      <c r="D101" s="93"/>
      <c r="E101" s="69"/>
      <c r="F101" s="98"/>
      <c r="G101" s="70">
        <f t="shared" si="10"/>
        <v>0</v>
      </c>
      <c r="H101" s="70">
        <f t="shared" si="11"/>
        <v>0</v>
      </c>
      <c r="I101" s="161"/>
      <c r="J101" s="61"/>
      <c r="S101" s="55"/>
    </row>
    <row r="102" spans="1:19" x14ac:dyDescent="0.2">
      <c r="A102" s="65" t="s">
        <v>174</v>
      </c>
      <c r="B102" s="245"/>
      <c r="C102" s="246"/>
      <c r="D102" s="93"/>
      <c r="E102" s="69"/>
      <c r="F102" s="98"/>
      <c r="G102" s="70">
        <f t="shared" si="10"/>
        <v>0</v>
      </c>
      <c r="H102" s="70">
        <f t="shared" si="11"/>
        <v>0</v>
      </c>
      <c r="I102" s="161"/>
      <c r="J102" s="61"/>
      <c r="S102" s="55"/>
    </row>
    <row r="103" spans="1:19" x14ac:dyDescent="0.2">
      <c r="A103" s="65" t="s">
        <v>175</v>
      </c>
      <c r="B103" s="245"/>
      <c r="C103" s="246"/>
      <c r="D103" s="93"/>
      <c r="E103" s="69"/>
      <c r="F103" s="98"/>
      <c r="G103" s="70">
        <f t="shared" si="10"/>
        <v>0</v>
      </c>
      <c r="H103" s="70">
        <f t="shared" si="11"/>
        <v>0</v>
      </c>
      <c r="I103" s="161"/>
      <c r="J103" s="61"/>
      <c r="S103" s="55"/>
    </row>
    <row r="104" spans="1:19" x14ac:dyDescent="0.2">
      <c r="A104" s="65" t="s">
        <v>176</v>
      </c>
      <c r="B104" s="245"/>
      <c r="C104" s="246"/>
      <c r="D104" s="93"/>
      <c r="E104" s="69"/>
      <c r="F104" s="98"/>
      <c r="G104" s="70">
        <f t="shared" si="10"/>
        <v>0</v>
      </c>
      <c r="H104" s="70">
        <f t="shared" si="11"/>
        <v>0</v>
      </c>
      <c r="I104" s="161"/>
      <c r="J104" s="61"/>
      <c r="S104" s="55"/>
    </row>
    <row r="105" spans="1:19" x14ac:dyDescent="0.2">
      <c r="A105" s="65" t="s">
        <v>177</v>
      </c>
      <c r="B105" s="245"/>
      <c r="C105" s="246"/>
      <c r="D105" s="93"/>
      <c r="E105" s="69"/>
      <c r="F105" s="98"/>
      <c r="G105" s="70">
        <f t="shared" si="10"/>
        <v>0</v>
      </c>
      <c r="H105" s="70">
        <f t="shared" si="11"/>
        <v>0</v>
      </c>
      <c r="I105" s="161"/>
      <c r="J105" s="61"/>
      <c r="S105" s="55"/>
    </row>
    <row r="106" spans="1:19" x14ac:dyDescent="0.2">
      <c r="A106" s="65" t="s">
        <v>178</v>
      </c>
      <c r="B106" s="245"/>
      <c r="C106" s="246"/>
      <c r="D106" s="93"/>
      <c r="E106" s="69"/>
      <c r="F106" s="98"/>
      <c r="G106" s="70">
        <f t="shared" si="10"/>
        <v>0</v>
      </c>
      <c r="H106" s="70">
        <f t="shared" si="11"/>
        <v>0</v>
      </c>
      <c r="I106" s="161"/>
      <c r="J106" s="61"/>
      <c r="S106" s="55"/>
    </row>
    <row r="107" spans="1:19" ht="25.5" customHeight="1" x14ac:dyDescent="0.2">
      <c r="A107" s="62" t="s">
        <v>11</v>
      </c>
      <c r="B107" s="257" t="s">
        <v>179</v>
      </c>
      <c r="C107" s="258"/>
      <c r="D107" s="258"/>
      <c r="E107" s="258"/>
      <c r="F107" s="259"/>
      <c r="G107" s="63">
        <f>SUM(G108:G132)</f>
        <v>0</v>
      </c>
      <c r="H107" s="63">
        <f>SUM(H108:H132)</f>
        <v>0</v>
      </c>
      <c r="I107" s="162"/>
      <c r="J107" s="61"/>
      <c r="S107" s="55"/>
    </row>
    <row r="108" spans="1:19" x14ac:dyDescent="0.2">
      <c r="A108" s="65" t="s">
        <v>180</v>
      </c>
      <c r="B108" s="245"/>
      <c r="C108" s="246"/>
      <c r="D108" s="93"/>
      <c r="E108" s="69"/>
      <c r="F108" s="98"/>
      <c r="G108" s="70">
        <f t="shared" ref="G108:G132" si="12">ROUND(E108*F108,2)</f>
        <v>0</v>
      </c>
      <c r="H108" s="70">
        <f t="shared" ref="H108:H132" si="13">ROUND(G108*$D$3,2)</f>
        <v>0</v>
      </c>
      <c r="I108" s="92"/>
      <c r="J108" s="61"/>
      <c r="S108" s="55"/>
    </row>
    <row r="109" spans="1:19" x14ac:dyDescent="0.2">
      <c r="A109" s="65" t="s">
        <v>181</v>
      </c>
      <c r="B109" s="245"/>
      <c r="C109" s="246"/>
      <c r="D109" s="93"/>
      <c r="E109" s="69"/>
      <c r="F109" s="98"/>
      <c r="G109" s="70">
        <f t="shared" si="12"/>
        <v>0</v>
      </c>
      <c r="H109" s="70">
        <f t="shared" si="13"/>
        <v>0</v>
      </c>
      <c r="I109" s="92"/>
      <c r="J109" s="61"/>
      <c r="S109" s="55"/>
    </row>
    <row r="110" spans="1:19" x14ac:dyDescent="0.2">
      <c r="A110" s="65" t="s">
        <v>182</v>
      </c>
      <c r="B110" s="245"/>
      <c r="C110" s="246"/>
      <c r="D110" s="93"/>
      <c r="E110" s="69"/>
      <c r="F110" s="98"/>
      <c r="G110" s="70">
        <f t="shared" si="12"/>
        <v>0</v>
      </c>
      <c r="H110" s="70">
        <f t="shared" si="13"/>
        <v>0</v>
      </c>
      <c r="I110" s="92"/>
      <c r="J110" s="61"/>
      <c r="S110" s="55"/>
    </row>
    <row r="111" spans="1:19" x14ac:dyDescent="0.2">
      <c r="A111" s="65" t="s">
        <v>183</v>
      </c>
      <c r="B111" s="245"/>
      <c r="C111" s="246"/>
      <c r="D111" s="93"/>
      <c r="E111" s="69"/>
      <c r="F111" s="98"/>
      <c r="G111" s="70">
        <f t="shared" si="12"/>
        <v>0</v>
      </c>
      <c r="H111" s="70">
        <f t="shared" si="13"/>
        <v>0</v>
      </c>
      <c r="I111" s="92"/>
      <c r="J111" s="61"/>
      <c r="S111" s="55"/>
    </row>
    <row r="112" spans="1:19" x14ac:dyDescent="0.2">
      <c r="A112" s="65" t="s">
        <v>184</v>
      </c>
      <c r="B112" s="245"/>
      <c r="C112" s="246"/>
      <c r="D112" s="93"/>
      <c r="E112" s="69"/>
      <c r="F112" s="98"/>
      <c r="G112" s="70">
        <f t="shared" si="12"/>
        <v>0</v>
      </c>
      <c r="H112" s="70">
        <f t="shared" si="13"/>
        <v>0</v>
      </c>
      <c r="I112" s="92"/>
      <c r="J112" s="61"/>
      <c r="S112" s="55"/>
    </row>
    <row r="113" spans="1:19" x14ac:dyDescent="0.2">
      <c r="A113" s="65" t="s">
        <v>185</v>
      </c>
      <c r="B113" s="245"/>
      <c r="C113" s="246"/>
      <c r="D113" s="93"/>
      <c r="E113" s="69"/>
      <c r="F113" s="98"/>
      <c r="G113" s="70">
        <f t="shared" si="12"/>
        <v>0</v>
      </c>
      <c r="H113" s="70">
        <f t="shared" si="13"/>
        <v>0</v>
      </c>
      <c r="I113" s="92"/>
      <c r="J113" s="61"/>
      <c r="S113" s="55"/>
    </row>
    <row r="114" spans="1:19" x14ac:dyDescent="0.2">
      <c r="A114" s="65" t="s">
        <v>186</v>
      </c>
      <c r="B114" s="245"/>
      <c r="C114" s="246"/>
      <c r="D114" s="93"/>
      <c r="E114" s="69"/>
      <c r="F114" s="98"/>
      <c r="G114" s="70">
        <f t="shared" si="12"/>
        <v>0</v>
      </c>
      <c r="H114" s="70">
        <f t="shared" si="13"/>
        <v>0</v>
      </c>
      <c r="I114" s="92"/>
      <c r="J114" s="61"/>
      <c r="S114" s="55"/>
    </row>
    <row r="115" spans="1:19" x14ac:dyDescent="0.2">
      <c r="A115" s="65" t="s">
        <v>187</v>
      </c>
      <c r="B115" s="245"/>
      <c r="C115" s="246"/>
      <c r="D115" s="93"/>
      <c r="E115" s="69"/>
      <c r="F115" s="98"/>
      <c r="G115" s="70">
        <f t="shared" si="12"/>
        <v>0</v>
      </c>
      <c r="H115" s="70">
        <f t="shared" si="13"/>
        <v>0</v>
      </c>
      <c r="I115" s="92"/>
      <c r="J115" s="61"/>
      <c r="S115" s="55"/>
    </row>
    <row r="116" spans="1:19" x14ac:dyDescent="0.2">
      <c r="A116" s="65" t="s">
        <v>188</v>
      </c>
      <c r="B116" s="245"/>
      <c r="C116" s="246"/>
      <c r="D116" s="93"/>
      <c r="E116" s="69"/>
      <c r="F116" s="98"/>
      <c r="G116" s="70">
        <f t="shared" si="12"/>
        <v>0</v>
      </c>
      <c r="H116" s="70">
        <f t="shared" si="13"/>
        <v>0</v>
      </c>
      <c r="I116" s="92"/>
      <c r="J116" s="61"/>
      <c r="S116" s="55"/>
    </row>
    <row r="117" spans="1:19" x14ac:dyDescent="0.2">
      <c r="A117" s="65" t="s">
        <v>189</v>
      </c>
      <c r="B117" s="245"/>
      <c r="C117" s="246"/>
      <c r="D117" s="93"/>
      <c r="E117" s="69"/>
      <c r="F117" s="98"/>
      <c r="G117" s="70">
        <f t="shared" si="12"/>
        <v>0</v>
      </c>
      <c r="H117" s="70">
        <f t="shared" si="13"/>
        <v>0</v>
      </c>
      <c r="I117" s="92"/>
      <c r="J117" s="61"/>
      <c r="S117" s="55"/>
    </row>
    <row r="118" spans="1:19" x14ac:dyDescent="0.2">
      <c r="A118" s="65" t="s">
        <v>190</v>
      </c>
      <c r="B118" s="245"/>
      <c r="C118" s="246"/>
      <c r="D118" s="93"/>
      <c r="E118" s="69"/>
      <c r="F118" s="98"/>
      <c r="G118" s="70">
        <f t="shared" si="12"/>
        <v>0</v>
      </c>
      <c r="H118" s="70">
        <f t="shared" si="13"/>
        <v>0</v>
      </c>
      <c r="I118" s="92"/>
      <c r="J118" s="61"/>
      <c r="S118" s="55"/>
    </row>
    <row r="119" spans="1:19" x14ac:dyDescent="0.2">
      <c r="A119" s="65" t="s">
        <v>191</v>
      </c>
      <c r="B119" s="245"/>
      <c r="C119" s="246"/>
      <c r="D119" s="93"/>
      <c r="E119" s="69"/>
      <c r="F119" s="98"/>
      <c r="G119" s="70">
        <f t="shared" si="12"/>
        <v>0</v>
      </c>
      <c r="H119" s="70">
        <f t="shared" si="13"/>
        <v>0</v>
      </c>
      <c r="I119" s="92"/>
      <c r="J119" s="61"/>
      <c r="S119" s="55"/>
    </row>
    <row r="120" spans="1:19" x14ac:dyDescent="0.2">
      <c r="A120" s="65" t="s">
        <v>192</v>
      </c>
      <c r="B120" s="245"/>
      <c r="C120" s="246"/>
      <c r="D120" s="93"/>
      <c r="E120" s="69"/>
      <c r="F120" s="98"/>
      <c r="G120" s="70">
        <f t="shared" si="12"/>
        <v>0</v>
      </c>
      <c r="H120" s="70">
        <f t="shared" si="13"/>
        <v>0</v>
      </c>
      <c r="I120" s="92"/>
      <c r="J120" s="61"/>
      <c r="S120" s="55"/>
    </row>
    <row r="121" spans="1:19" x14ac:dyDescent="0.2">
      <c r="A121" s="65" t="s">
        <v>193</v>
      </c>
      <c r="B121" s="245"/>
      <c r="C121" s="246"/>
      <c r="D121" s="93"/>
      <c r="E121" s="69"/>
      <c r="F121" s="98"/>
      <c r="G121" s="70">
        <f t="shared" si="12"/>
        <v>0</v>
      </c>
      <c r="H121" s="70">
        <f t="shared" si="13"/>
        <v>0</v>
      </c>
      <c r="I121" s="92"/>
      <c r="J121" s="61"/>
      <c r="S121" s="55"/>
    </row>
    <row r="122" spans="1:19" x14ac:dyDescent="0.2">
      <c r="A122" s="65" t="s">
        <v>194</v>
      </c>
      <c r="B122" s="245"/>
      <c r="C122" s="246"/>
      <c r="D122" s="93"/>
      <c r="E122" s="69"/>
      <c r="F122" s="98"/>
      <c r="G122" s="70">
        <f t="shared" si="12"/>
        <v>0</v>
      </c>
      <c r="H122" s="70">
        <f t="shared" si="13"/>
        <v>0</v>
      </c>
      <c r="I122" s="92"/>
      <c r="J122" s="61"/>
      <c r="S122" s="55"/>
    </row>
    <row r="123" spans="1:19" x14ac:dyDescent="0.2">
      <c r="A123" s="65" t="s">
        <v>195</v>
      </c>
      <c r="B123" s="245"/>
      <c r="C123" s="246"/>
      <c r="D123" s="93"/>
      <c r="E123" s="69"/>
      <c r="F123" s="98"/>
      <c r="G123" s="70">
        <f t="shared" si="12"/>
        <v>0</v>
      </c>
      <c r="H123" s="70">
        <f t="shared" si="13"/>
        <v>0</v>
      </c>
      <c r="I123" s="92"/>
      <c r="J123" s="61"/>
      <c r="S123" s="55"/>
    </row>
    <row r="124" spans="1:19" x14ac:dyDescent="0.2">
      <c r="A124" s="65" t="s">
        <v>196</v>
      </c>
      <c r="B124" s="245"/>
      <c r="C124" s="246"/>
      <c r="D124" s="93"/>
      <c r="E124" s="69"/>
      <c r="F124" s="98"/>
      <c r="G124" s="70">
        <f t="shared" si="12"/>
        <v>0</v>
      </c>
      <c r="H124" s="70">
        <f t="shared" si="13"/>
        <v>0</v>
      </c>
      <c r="I124" s="92"/>
      <c r="J124" s="61"/>
      <c r="S124" s="55"/>
    </row>
    <row r="125" spans="1:19" x14ac:dyDescent="0.2">
      <c r="A125" s="65" t="s">
        <v>197</v>
      </c>
      <c r="B125" s="245"/>
      <c r="C125" s="246"/>
      <c r="D125" s="93"/>
      <c r="E125" s="69"/>
      <c r="F125" s="98"/>
      <c r="G125" s="70">
        <f t="shared" si="12"/>
        <v>0</v>
      </c>
      <c r="H125" s="70">
        <f t="shared" si="13"/>
        <v>0</v>
      </c>
      <c r="I125" s="92"/>
      <c r="J125" s="61"/>
      <c r="S125" s="55"/>
    </row>
    <row r="126" spans="1:19" x14ac:dyDescent="0.2">
      <c r="A126" s="65" t="s">
        <v>198</v>
      </c>
      <c r="B126" s="245"/>
      <c r="C126" s="246"/>
      <c r="D126" s="93"/>
      <c r="E126" s="69"/>
      <c r="F126" s="98"/>
      <c r="G126" s="70">
        <f t="shared" si="12"/>
        <v>0</v>
      </c>
      <c r="H126" s="70">
        <f t="shared" si="13"/>
        <v>0</v>
      </c>
      <c r="I126" s="92"/>
      <c r="J126" s="61"/>
      <c r="S126" s="55"/>
    </row>
    <row r="127" spans="1:19" x14ac:dyDescent="0.2">
      <c r="A127" s="65" t="s">
        <v>199</v>
      </c>
      <c r="B127" s="245"/>
      <c r="C127" s="246"/>
      <c r="D127" s="93"/>
      <c r="E127" s="69"/>
      <c r="F127" s="98"/>
      <c r="G127" s="70">
        <f t="shared" si="12"/>
        <v>0</v>
      </c>
      <c r="H127" s="70">
        <f t="shared" si="13"/>
        <v>0</v>
      </c>
      <c r="I127" s="92"/>
      <c r="J127" s="61"/>
      <c r="S127" s="55"/>
    </row>
    <row r="128" spans="1:19" x14ac:dyDescent="0.2">
      <c r="A128" s="65" t="s">
        <v>200</v>
      </c>
      <c r="B128" s="245"/>
      <c r="C128" s="246"/>
      <c r="D128" s="93"/>
      <c r="E128" s="69"/>
      <c r="F128" s="98"/>
      <c r="G128" s="70">
        <f t="shared" si="12"/>
        <v>0</v>
      </c>
      <c r="H128" s="70">
        <f t="shared" si="13"/>
        <v>0</v>
      </c>
      <c r="I128" s="92"/>
      <c r="J128" s="61"/>
      <c r="S128" s="55"/>
    </row>
    <row r="129" spans="1:19" x14ac:dyDescent="0.2">
      <c r="A129" s="65" t="s">
        <v>201</v>
      </c>
      <c r="B129" s="245"/>
      <c r="C129" s="246"/>
      <c r="D129" s="93"/>
      <c r="E129" s="69"/>
      <c r="F129" s="98"/>
      <c r="G129" s="70">
        <f t="shared" si="12"/>
        <v>0</v>
      </c>
      <c r="H129" s="70">
        <f t="shared" si="13"/>
        <v>0</v>
      </c>
      <c r="I129" s="92"/>
      <c r="J129" s="61"/>
      <c r="S129" s="55"/>
    </row>
    <row r="130" spans="1:19" x14ac:dyDescent="0.2">
      <c r="A130" s="65" t="s">
        <v>202</v>
      </c>
      <c r="B130" s="245"/>
      <c r="C130" s="246"/>
      <c r="D130" s="93"/>
      <c r="E130" s="69"/>
      <c r="F130" s="98"/>
      <c r="G130" s="70">
        <f t="shared" si="12"/>
        <v>0</v>
      </c>
      <c r="H130" s="70">
        <f t="shared" si="13"/>
        <v>0</v>
      </c>
      <c r="I130" s="92"/>
      <c r="J130" s="61"/>
      <c r="S130" s="55"/>
    </row>
    <row r="131" spans="1:19" x14ac:dyDescent="0.2">
      <c r="A131" s="65" t="s">
        <v>203</v>
      </c>
      <c r="B131" s="245"/>
      <c r="C131" s="246"/>
      <c r="D131" s="93"/>
      <c r="E131" s="69"/>
      <c r="F131" s="98"/>
      <c r="G131" s="70">
        <f t="shared" si="12"/>
        <v>0</v>
      </c>
      <c r="H131" s="70">
        <f t="shared" si="13"/>
        <v>0</v>
      </c>
      <c r="I131" s="92"/>
      <c r="J131" s="61"/>
      <c r="S131" s="55"/>
    </row>
    <row r="132" spans="1:19" x14ac:dyDescent="0.2">
      <c r="A132" s="65" t="s">
        <v>204</v>
      </c>
      <c r="B132" s="245"/>
      <c r="C132" s="246"/>
      <c r="D132" s="93"/>
      <c r="E132" s="69"/>
      <c r="F132" s="98"/>
      <c r="G132" s="70">
        <f t="shared" si="12"/>
        <v>0</v>
      </c>
      <c r="H132" s="70">
        <f t="shared" si="13"/>
        <v>0</v>
      </c>
      <c r="I132" s="92"/>
      <c r="J132" s="61"/>
      <c r="S132" s="55"/>
    </row>
    <row r="133" spans="1:19" ht="36.6" customHeight="1" x14ac:dyDescent="0.2">
      <c r="A133" s="62" t="s">
        <v>17</v>
      </c>
      <c r="B133" s="257" t="s">
        <v>205</v>
      </c>
      <c r="C133" s="258"/>
      <c r="D133" s="258"/>
      <c r="E133" s="258"/>
      <c r="F133" s="259"/>
      <c r="G133" s="63">
        <f>SUM(G134:G143)</f>
        <v>0</v>
      </c>
      <c r="H133" s="63">
        <f>SUM(H134:H143)</f>
        <v>0</v>
      </c>
      <c r="I133" s="89"/>
      <c r="J133" s="90"/>
      <c r="K133" s="91" t="s">
        <v>206</v>
      </c>
      <c r="L133" s="91" t="s">
        <v>207</v>
      </c>
      <c r="S133" s="55"/>
    </row>
    <row r="134" spans="1:19" x14ac:dyDescent="0.2">
      <c r="A134" s="65" t="s">
        <v>208</v>
      </c>
      <c r="B134" s="245"/>
      <c r="C134" s="246"/>
      <c r="D134" s="68" t="s">
        <v>209</v>
      </c>
      <c r="E134" s="99"/>
      <c r="F134" s="70">
        <f>K134*L134</f>
        <v>0</v>
      </c>
      <c r="G134" s="70">
        <f t="shared" ref="G134:G143" si="14">ROUND(E134*F134,2)</f>
        <v>0</v>
      </c>
      <c r="H134" s="70">
        <f t="shared" ref="H134:H143" si="15">ROUND(G134*$D$3,2)</f>
        <v>0</v>
      </c>
      <c r="I134" s="66"/>
      <c r="J134" s="61"/>
      <c r="K134" s="80"/>
      <c r="L134" s="80"/>
      <c r="S134" s="55"/>
    </row>
    <row r="135" spans="1:19" x14ac:dyDescent="0.2">
      <c r="A135" s="65" t="s">
        <v>210</v>
      </c>
      <c r="B135" s="245"/>
      <c r="C135" s="246"/>
      <c r="D135" s="68" t="s">
        <v>209</v>
      </c>
      <c r="E135" s="99"/>
      <c r="F135" s="70">
        <f t="shared" ref="F135:F143" si="16">K135*L135</f>
        <v>0</v>
      </c>
      <c r="G135" s="70">
        <f t="shared" si="14"/>
        <v>0</v>
      </c>
      <c r="H135" s="70">
        <f t="shared" si="15"/>
        <v>0</v>
      </c>
      <c r="I135" s="66"/>
      <c r="J135" s="61"/>
      <c r="K135" s="80"/>
      <c r="L135" s="80"/>
      <c r="S135" s="55"/>
    </row>
    <row r="136" spans="1:19" x14ac:dyDescent="0.2">
      <c r="A136" s="65" t="s">
        <v>211</v>
      </c>
      <c r="B136" s="245"/>
      <c r="C136" s="246"/>
      <c r="D136" s="68" t="s">
        <v>209</v>
      </c>
      <c r="E136" s="99"/>
      <c r="F136" s="70">
        <f t="shared" si="16"/>
        <v>0</v>
      </c>
      <c r="G136" s="70">
        <f t="shared" si="14"/>
        <v>0</v>
      </c>
      <c r="H136" s="70">
        <f t="shared" si="15"/>
        <v>0</v>
      </c>
      <c r="I136" s="66"/>
      <c r="J136" s="61"/>
      <c r="K136" s="80"/>
      <c r="L136" s="80"/>
      <c r="S136" s="55"/>
    </row>
    <row r="137" spans="1:19" x14ac:dyDescent="0.2">
      <c r="A137" s="65" t="s">
        <v>212</v>
      </c>
      <c r="B137" s="245"/>
      <c r="C137" s="246"/>
      <c r="D137" s="68" t="s">
        <v>209</v>
      </c>
      <c r="E137" s="99"/>
      <c r="F137" s="70">
        <f t="shared" si="16"/>
        <v>0</v>
      </c>
      <c r="G137" s="70">
        <f t="shared" si="14"/>
        <v>0</v>
      </c>
      <c r="H137" s="70">
        <f t="shared" si="15"/>
        <v>0</v>
      </c>
      <c r="I137" s="66"/>
      <c r="J137" s="61"/>
      <c r="K137" s="80"/>
      <c r="L137" s="80"/>
      <c r="S137" s="55"/>
    </row>
    <row r="138" spans="1:19" x14ac:dyDescent="0.2">
      <c r="A138" s="65" t="s">
        <v>213</v>
      </c>
      <c r="B138" s="245"/>
      <c r="C138" s="246"/>
      <c r="D138" s="68" t="s">
        <v>209</v>
      </c>
      <c r="E138" s="99"/>
      <c r="F138" s="70">
        <f t="shared" si="16"/>
        <v>0</v>
      </c>
      <c r="G138" s="70">
        <f t="shared" si="14"/>
        <v>0</v>
      </c>
      <c r="H138" s="70">
        <f t="shared" si="15"/>
        <v>0</v>
      </c>
      <c r="I138" s="66"/>
      <c r="J138" s="61"/>
      <c r="K138" s="80"/>
      <c r="L138" s="80"/>
      <c r="S138" s="55"/>
    </row>
    <row r="139" spans="1:19" x14ac:dyDescent="0.2">
      <c r="A139" s="65" t="s">
        <v>214</v>
      </c>
      <c r="B139" s="245"/>
      <c r="C139" s="246"/>
      <c r="D139" s="68" t="s">
        <v>209</v>
      </c>
      <c r="E139" s="99"/>
      <c r="F139" s="70">
        <f t="shared" si="16"/>
        <v>0</v>
      </c>
      <c r="G139" s="70">
        <f t="shared" si="14"/>
        <v>0</v>
      </c>
      <c r="H139" s="70">
        <f t="shared" si="15"/>
        <v>0</v>
      </c>
      <c r="I139" s="66"/>
      <c r="J139" s="61"/>
      <c r="K139" s="80"/>
      <c r="L139" s="80"/>
      <c r="S139" s="55"/>
    </row>
    <row r="140" spans="1:19" x14ac:dyDescent="0.2">
      <c r="A140" s="65" t="s">
        <v>215</v>
      </c>
      <c r="B140" s="245"/>
      <c r="C140" s="246"/>
      <c r="D140" s="68" t="s">
        <v>209</v>
      </c>
      <c r="E140" s="99"/>
      <c r="F140" s="70">
        <f t="shared" si="16"/>
        <v>0</v>
      </c>
      <c r="G140" s="70">
        <f t="shared" si="14"/>
        <v>0</v>
      </c>
      <c r="H140" s="70">
        <f t="shared" si="15"/>
        <v>0</v>
      </c>
      <c r="I140" s="66"/>
      <c r="J140" s="61"/>
      <c r="K140" s="80"/>
      <c r="L140" s="80"/>
      <c r="S140" s="55"/>
    </row>
    <row r="141" spans="1:19" x14ac:dyDescent="0.2">
      <c r="A141" s="65" t="s">
        <v>216</v>
      </c>
      <c r="B141" s="245"/>
      <c r="C141" s="246"/>
      <c r="D141" s="68" t="s">
        <v>209</v>
      </c>
      <c r="E141" s="99"/>
      <c r="F141" s="70">
        <f t="shared" si="16"/>
        <v>0</v>
      </c>
      <c r="G141" s="70">
        <f t="shared" si="14"/>
        <v>0</v>
      </c>
      <c r="H141" s="70">
        <f t="shared" si="15"/>
        <v>0</v>
      </c>
      <c r="I141" s="66"/>
      <c r="J141" s="61"/>
      <c r="K141" s="80"/>
      <c r="L141" s="80"/>
      <c r="S141" s="55"/>
    </row>
    <row r="142" spans="1:19" x14ac:dyDescent="0.2">
      <c r="A142" s="65" t="s">
        <v>217</v>
      </c>
      <c r="B142" s="245"/>
      <c r="C142" s="246"/>
      <c r="D142" s="68" t="s">
        <v>209</v>
      </c>
      <c r="E142" s="99"/>
      <c r="F142" s="70">
        <f t="shared" si="16"/>
        <v>0</v>
      </c>
      <c r="G142" s="70">
        <f t="shared" si="14"/>
        <v>0</v>
      </c>
      <c r="H142" s="70">
        <f t="shared" si="15"/>
        <v>0</v>
      </c>
      <c r="I142" s="66"/>
      <c r="J142" s="61"/>
      <c r="K142" s="80"/>
      <c r="L142" s="80"/>
      <c r="S142" s="55"/>
    </row>
    <row r="143" spans="1:19" x14ac:dyDescent="0.2">
      <c r="A143" s="65" t="s">
        <v>218</v>
      </c>
      <c r="B143" s="245"/>
      <c r="C143" s="246"/>
      <c r="D143" s="68" t="s">
        <v>209</v>
      </c>
      <c r="E143" s="99"/>
      <c r="F143" s="70">
        <f t="shared" si="16"/>
        <v>0</v>
      </c>
      <c r="G143" s="70">
        <f t="shared" si="14"/>
        <v>0</v>
      </c>
      <c r="H143" s="70">
        <f t="shared" si="15"/>
        <v>0</v>
      </c>
      <c r="I143" s="66"/>
      <c r="J143" s="61"/>
      <c r="K143" s="80"/>
      <c r="L143" s="80"/>
      <c r="S143" s="55"/>
    </row>
    <row r="144" spans="1:19" ht="34.200000000000003" x14ac:dyDescent="0.2">
      <c r="A144" s="62" t="s">
        <v>18</v>
      </c>
      <c r="B144" s="257" t="s">
        <v>219</v>
      </c>
      <c r="C144" s="258"/>
      <c r="D144" s="258"/>
      <c r="E144" s="258"/>
      <c r="F144" s="259"/>
      <c r="G144" s="63">
        <f>SUM(G145:G149)</f>
        <v>0</v>
      </c>
      <c r="H144" s="63">
        <f>SUM(H145:H149)</f>
        <v>0</v>
      </c>
      <c r="I144" s="89"/>
      <c r="J144" s="90"/>
      <c r="K144" s="91" t="s">
        <v>206</v>
      </c>
      <c r="L144" s="91" t="s">
        <v>207</v>
      </c>
      <c r="S144" s="55"/>
    </row>
    <row r="145" spans="1:19" x14ac:dyDescent="0.2">
      <c r="A145" s="65" t="s">
        <v>220</v>
      </c>
      <c r="B145" s="245"/>
      <c r="C145" s="246"/>
      <c r="D145" s="68" t="s">
        <v>209</v>
      </c>
      <c r="E145" s="99"/>
      <c r="F145" s="70">
        <f>K145*L145</f>
        <v>0</v>
      </c>
      <c r="G145" s="70">
        <f>ROUND(E145*F145,2)</f>
        <v>0</v>
      </c>
      <c r="H145" s="70">
        <f>ROUND(G145*$D$3,2)</f>
        <v>0</v>
      </c>
      <c r="I145" s="66"/>
      <c r="J145" s="61"/>
      <c r="K145" s="80"/>
      <c r="L145" s="80"/>
      <c r="S145" s="55"/>
    </row>
    <row r="146" spans="1:19" x14ac:dyDescent="0.2">
      <c r="A146" s="65" t="s">
        <v>221</v>
      </c>
      <c r="B146" s="245"/>
      <c r="C146" s="246"/>
      <c r="D146" s="68" t="s">
        <v>209</v>
      </c>
      <c r="E146" s="99"/>
      <c r="F146" s="70">
        <f>K146*L146</f>
        <v>0</v>
      </c>
      <c r="G146" s="70">
        <f>ROUND(E146*F146,2)</f>
        <v>0</v>
      </c>
      <c r="H146" s="70">
        <f>ROUND(G146*$D$3,2)</f>
        <v>0</v>
      </c>
      <c r="I146" s="66"/>
      <c r="J146" s="61"/>
      <c r="K146" s="80"/>
      <c r="L146" s="80"/>
      <c r="S146" s="55"/>
    </row>
    <row r="147" spans="1:19" x14ac:dyDescent="0.2">
      <c r="A147" s="65" t="s">
        <v>222</v>
      </c>
      <c r="B147" s="245"/>
      <c r="C147" s="246"/>
      <c r="D147" s="68" t="s">
        <v>209</v>
      </c>
      <c r="E147" s="99"/>
      <c r="F147" s="70">
        <f t="shared" ref="F147:F149" si="17">K147*L147</f>
        <v>0</v>
      </c>
      <c r="G147" s="70">
        <f t="shared" ref="G147:G149" si="18">ROUND(E147*F147,2)</f>
        <v>0</v>
      </c>
      <c r="H147" s="70">
        <f>ROUND(G147*$D$3,2)</f>
        <v>0</v>
      </c>
      <c r="I147" s="66"/>
      <c r="J147" s="61"/>
      <c r="K147" s="80"/>
      <c r="L147" s="80"/>
      <c r="S147" s="55"/>
    </row>
    <row r="148" spans="1:19" x14ac:dyDescent="0.2">
      <c r="A148" s="65" t="s">
        <v>223</v>
      </c>
      <c r="B148" s="245"/>
      <c r="C148" s="246"/>
      <c r="D148" s="68" t="s">
        <v>209</v>
      </c>
      <c r="E148" s="99"/>
      <c r="F148" s="70">
        <f t="shared" si="17"/>
        <v>0</v>
      </c>
      <c r="G148" s="70">
        <f t="shared" si="18"/>
        <v>0</v>
      </c>
      <c r="H148" s="70">
        <f>ROUND(G148*$D$3,2)</f>
        <v>0</v>
      </c>
      <c r="I148" s="66"/>
      <c r="J148" s="61"/>
      <c r="K148" s="80"/>
      <c r="L148" s="80"/>
      <c r="S148" s="55"/>
    </row>
    <row r="149" spans="1:19" x14ac:dyDescent="0.2">
      <c r="A149" s="65" t="s">
        <v>224</v>
      </c>
      <c r="B149" s="245"/>
      <c r="C149" s="246"/>
      <c r="D149" s="68" t="s">
        <v>209</v>
      </c>
      <c r="E149" s="99"/>
      <c r="F149" s="70">
        <f t="shared" si="17"/>
        <v>0</v>
      </c>
      <c r="G149" s="70">
        <f t="shared" si="18"/>
        <v>0</v>
      </c>
      <c r="H149" s="70">
        <f>ROUND(G149*$D$3,2)</f>
        <v>0</v>
      </c>
      <c r="I149" s="66"/>
      <c r="J149" s="61"/>
      <c r="K149" s="80"/>
      <c r="L149" s="80"/>
      <c r="S149" s="55"/>
    </row>
    <row r="150" spans="1:19" x14ac:dyDescent="0.2">
      <c r="A150" s="247" t="s">
        <v>225</v>
      </c>
      <c r="B150" s="248"/>
      <c r="C150" s="248"/>
      <c r="D150" s="248"/>
      <c r="E150" s="248"/>
      <c r="F150" s="249"/>
      <c r="G150" s="59">
        <f>G7++G28+G64+G85+G96+G107+G133+G144</f>
        <v>0</v>
      </c>
      <c r="H150" s="59">
        <f>H7++H28+H64+H85+H96+H107+H133+H144</f>
        <v>0</v>
      </c>
      <c r="I150" s="60"/>
      <c r="J150" s="61"/>
      <c r="S150" s="55"/>
    </row>
    <row r="151" spans="1:19" ht="48.6" customHeight="1" x14ac:dyDescent="0.2">
      <c r="A151" s="100"/>
      <c r="B151" s="250"/>
      <c r="C151" s="250"/>
      <c r="D151" s="251" t="s">
        <v>226</v>
      </c>
      <c r="E151" s="251"/>
      <c r="F151" s="251"/>
      <c r="G151" s="101"/>
      <c r="H151" s="101"/>
      <c r="I151" s="102"/>
      <c r="S151" s="55"/>
    </row>
    <row r="152" spans="1:19" ht="22.8" x14ac:dyDescent="0.2">
      <c r="A152" s="65" t="s">
        <v>40</v>
      </c>
      <c r="B152" s="252" t="s">
        <v>227</v>
      </c>
      <c r="C152" s="253"/>
      <c r="D152" s="254">
        <f>Suvestinė!C25</f>
        <v>0</v>
      </c>
      <c r="E152" s="255"/>
      <c r="F152" s="256"/>
      <c r="G152" s="70">
        <f>ROUNDDOWN(G150*D152,2)</f>
        <v>0</v>
      </c>
      <c r="H152" s="70">
        <f>ROUND(G152*$D$3,2)</f>
        <v>0</v>
      </c>
      <c r="I152" s="104" t="s">
        <v>228</v>
      </c>
      <c r="S152" s="55"/>
    </row>
    <row r="153" spans="1:19" x14ac:dyDescent="0.2">
      <c r="A153" s="105"/>
      <c r="B153" s="103"/>
      <c r="C153" s="103"/>
      <c r="D153" s="106"/>
      <c r="E153" s="107"/>
      <c r="F153" s="107"/>
      <c r="G153" s="108"/>
      <c r="H153" s="108"/>
      <c r="I153" s="109"/>
      <c r="S153" s="55"/>
    </row>
    <row r="154" spans="1:19" ht="25.2" customHeight="1" x14ac:dyDescent="0.2">
      <c r="A154" s="247" t="s">
        <v>229</v>
      </c>
      <c r="B154" s="248"/>
      <c r="C154" s="248"/>
      <c r="D154" s="248"/>
      <c r="E154" s="248"/>
      <c r="F154" s="249"/>
      <c r="G154" s="59">
        <f>G150+G152</f>
        <v>0</v>
      </c>
      <c r="H154" s="59">
        <f>H150+H152</f>
        <v>0</v>
      </c>
      <c r="I154" s="64"/>
      <c r="S154" s="55"/>
    </row>
    <row r="155" spans="1:19" x14ac:dyDescent="0.2">
      <c r="S155" s="55"/>
    </row>
    <row r="156" spans="1:19" x14ac:dyDescent="0.2">
      <c r="S156" s="55"/>
    </row>
    <row r="157" spans="1:19" x14ac:dyDescent="0.2">
      <c r="S157" s="55"/>
    </row>
    <row r="158" spans="1:19" x14ac:dyDescent="0.2">
      <c r="S158" s="55"/>
    </row>
    <row r="159" spans="1:19" x14ac:dyDescent="0.2">
      <c r="S159" s="55"/>
    </row>
    <row r="160" spans="1:19" x14ac:dyDescent="0.2">
      <c r="S160" s="55"/>
    </row>
    <row r="161" s="55" customFormat="1" x14ac:dyDescent="0.2"/>
    <row r="162" s="55" customFormat="1" x14ac:dyDescent="0.2"/>
    <row r="163" s="55" customFormat="1" x14ac:dyDescent="0.2"/>
    <row r="164" s="55" customFormat="1" x14ac:dyDescent="0.2"/>
    <row r="165" s="55" customFormat="1" x14ac:dyDescent="0.2"/>
    <row r="166" s="55" customFormat="1" x14ac:dyDescent="0.2"/>
    <row r="167" s="55" customFormat="1" x14ac:dyDescent="0.2"/>
    <row r="168" s="55" customFormat="1" x14ac:dyDescent="0.2"/>
    <row r="169" s="55" customFormat="1" x14ac:dyDescent="0.2"/>
    <row r="170" s="55" customFormat="1" x14ac:dyDescent="0.2"/>
    <row r="171" s="55" customFormat="1" x14ac:dyDescent="0.2"/>
    <row r="172" s="55" customFormat="1" x14ac:dyDescent="0.2"/>
    <row r="173" s="55" customFormat="1" x14ac:dyDescent="0.2"/>
    <row r="174" s="55" customFormat="1" x14ac:dyDescent="0.2"/>
    <row r="175" s="55" customFormat="1" x14ac:dyDescent="0.2"/>
    <row r="176" s="55" customFormat="1" x14ac:dyDescent="0.2"/>
    <row r="177" s="55" customFormat="1" x14ac:dyDescent="0.2"/>
    <row r="178" s="55" customFormat="1" x14ac:dyDescent="0.2"/>
    <row r="179" s="55" customFormat="1" x14ac:dyDescent="0.2"/>
    <row r="180" s="55" customFormat="1" x14ac:dyDescent="0.2"/>
    <row r="181" s="55" customFormat="1" x14ac:dyDescent="0.2"/>
    <row r="182" s="55" customFormat="1" x14ac:dyDescent="0.2"/>
    <row r="183" s="55" customFormat="1" x14ac:dyDescent="0.2"/>
    <row r="184" s="55" customFormat="1" x14ac:dyDescent="0.2"/>
    <row r="185" s="55" customFormat="1" x14ac:dyDescent="0.2"/>
    <row r="186" s="55" customFormat="1" x14ac:dyDescent="0.2"/>
    <row r="187" s="55" customFormat="1" x14ac:dyDescent="0.2"/>
    <row r="188" s="55" customFormat="1" x14ac:dyDescent="0.2"/>
    <row r="189" s="55" customFormat="1" x14ac:dyDescent="0.2"/>
    <row r="190" s="55" customFormat="1" x14ac:dyDescent="0.2"/>
    <row r="191" s="55" customFormat="1" x14ac:dyDescent="0.2"/>
    <row r="192" s="55" customFormat="1" x14ac:dyDescent="0.2"/>
    <row r="193" s="55" customFormat="1" x14ac:dyDescent="0.2"/>
    <row r="194" s="55" customFormat="1" x14ac:dyDescent="0.2"/>
    <row r="195" s="55" customFormat="1" x14ac:dyDescent="0.2"/>
    <row r="196" s="55" customFormat="1" x14ac:dyDescent="0.2"/>
    <row r="197" s="55" customFormat="1" x14ac:dyDescent="0.2"/>
    <row r="198" s="55" customFormat="1" x14ac:dyDescent="0.2"/>
    <row r="199" s="55" customFormat="1" x14ac:dyDescent="0.2"/>
    <row r="200" s="55" customFormat="1" x14ac:dyDescent="0.2"/>
    <row r="201" s="55" customFormat="1" x14ac:dyDescent="0.2"/>
    <row r="202" s="55" customFormat="1" x14ac:dyDescent="0.2"/>
    <row r="203" s="55" customFormat="1" x14ac:dyDescent="0.2"/>
    <row r="204" s="55" customFormat="1" x14ac:dyDescent="0.2"/>
    <row r="205" s="55" customFormat="1" x14ac:dyDescent="0.2"/>
    <row r="206" s="55" customFormat="1" x14ac:dyDescent="0.2"/>
  </sheetData>
  <sheetProtection algorithmName="SHA-512" hashValue="8OilsvTz33b/ivaPSR1KkkzDFJTLqc2kpqJ0AjwjzPL5dl4L+eJML0RJLIkgjmA9PPXv90338uIgI7SXJmuIfw==" saltValue="p21bVStgoeQL36Y8dLrQgQ==" spinCount="100000" sheet="1" formatColumns="0" formatRows="0" insertHyperlinks="0"/>
  <protectedRanges>
    <protectedRange sqref="B145:C149 E145:E149 I145:I149 K145:L149" name="Diapazonas8"/>
    <protectedRange sqref="B86:F95 B97:F106 B108:F132 I108:I132 B134:C143 E134:E143 I134:I143 K134:L143" name="Diapazonas7"/>
    <protectedRange sqref="B65:E84 I65:I84 K65:N84 P65:Q84" name="Diapazonas6"/>
    <protectedRange sqref="J29:J31 J36:J38 J43:J45 J50:J52 J57:J59" name="Diapazonas5"/>
    <protectedRange sqref="F30:F35 F37:F42 F44:F49 F51:F56 F58:F63 I32:I35 I39:I42 I46:I49 I53:I56 I60:I63" name="Diapazonas4"/>
    <protectedRange sqref="B29:B63 C34:C35 C41:C42 C48:C49 C55:C56 C62:C63 D32:E35 D39:E42 D46:E49 D53:E56 D60:E63" name="Diapazonas3"/>
    <protectedRange sqref="B8:B27" name="Diapazonas2"/>
    <protectedRange sqref="D3" name="Diapazonas1"/>
  </protectedRanges>
  <mergeCells count="116">
    <mergeCell ref="B151:C151"/>
    <mergeCell ref="B133:F133"/>
    <mergeCell ref="B134:C134"/>
    <mergeCell ref="B152:C152"/>
    <mergeCell ref="I86:I89"/>
    <mergeCell ref="J57:K57"/>
    <mergeCell ref="B85:F85"/>
    <mergeCell ref="B86:C86"/>
    <mergeCell ref="B124:C124"/>
    <mergeCell ref="B125:C125"/>
    <mergeCell ref="B126:C126"/>
    <mergeCell ref="B127:C127"/>
    <mergeCell ref="B128:C128"/>
    <mergeCell ref="B116:C116"/>
    <mergeCell ref="B117:C117"/>
    <mergeCell ref="B118:C118"/>
    <mergeCell ref="B119:C119"/>
    <mergeCell ref="B120:C120"/>
    <mergeCell ref="B121:C121"/>
    <mergeCell ref="B123:C123"/>
    <mergeCell ref="B102:C102"/>
    <mergeCell ref="B103:C103"/>
    <mergeCell ref="B104:C104"/>
    <mergeCell ref="B105:C105"/>
    <mergeCell ref="B114:C114"/>
    <mergeCell ref="B115:C115"/>
    <mergeCell ref="B106:C106"/>
    <mergeCell ref="B108:C108"/>
    <mergeCell ref="B109:C109"/>
    <mergeCell ref="B110:C110"/>
    <mergeCell ref="B113:C113"/>
    <mergeCell ref="B139:C139"/>
    <mergeCell ref="B140:C140"/>
    <mergeCell ref="A57:A63"/>
    <mergeCell ref="B57:B63"/>
    <mergeCell ref="B129:C129"/>
    <mergeCell ref="B130:C130"/>
    <mergeCell ref="B131:C131"/>
    <mergeCell ref="B132:C132"/>
    <mergeCell ref="B136:C136"/>
    <mergeCell ref="B137:C137"/>
    <mergeCell ref="B138:C138"/>
    <mergeCell ref="B82:C82"/>
    <mergeCell ref="B83:C83"/>
    <mergeCell ref="B84:C84"/>
    <mergeCell ref="B73:C73"/>
    <mergeCell ref="B74:C74"/>
    <mergeCell ref="B75:C75"/>
    <mergeCell ref="B76:C76"/>
    <mergeCell ref="B77:C77"/>
    <mergeCell ref="B78:C78"/>
    <mergeCell ref="B79:C79"/>
    <mergeCell ref="B80:C80"/>
    <mergeCell ref="B81:C81"/>
    <mergeCell ref="B64:F64"/>
    <mergeCell ref="B65:C65"/>
    <mergeCell ref="B66:C66"/>
    <mergeCell ref="D1:H1"/>
    <mergeCell ref="A2:C2"/>
    <mergeCell ref="D2:H2"/>
    <mergeCell ref="B5:C5"/>
    <mergeCell ref="B6:F6"/>
    <mergeCell ref="B7:F7"/>
    <mergeCell ref="I8:I11"/>
    <mergeCell ref="B28:F28"/>
    <mergeCell ref="A29:A35"/>
    <mergeCell ref="B29:B35"/>
    <mergeCell ref="J29:K29"/>
    <mergeCell ref="A36:A42"/>
    <mergeCell ref="B36:B42"/>
    <mergeCell ref="J36:K36"/>
    <mergeCell ref="A43:A49"/>
    <mergeCell ref="B43:B49"/>
    <mergeCell ref="J43:K43"/>
    <mergeCell ref="A50:A56"/>
    <mergeCell ref="B50:B56"/>
    <mergeCell ref="J50:K50"/>
    <mergeCell ref="A150:F150"/>
    <mergeCell ref="D151:F151"/>
    <mergeCell ref="D152:F152"/>
    <mergeCell ref="A154:F154"/>
    <mergeCell ref="B100:C100"/>
    <mergeCell ref="B101:C101"/>
    <mergeCell ref="B122:C122"/>
    <mergeCell ref="B96:F96"/>
    <mergeCell ref="B97:C97"/>
    <mergeCell ref="B98:C98"/>
    <mergeCell ref="B99:C99"/>
    <mergeCell ref="B107:F107"/>
    <mergeCell ref="B135:C135"/>
    <mergeCell ref="B141:C141"/>
    <mergeCell ref="B142:C142"/>
    <mergeCell ref="B143:C143"/>
    <mergeCell ref="B144:F144"/>
    <mergeCell ref="B145:C145"/>
    <mergeCell ref="B146:C146"/>
    <mergeCell ref="B147:C147"/>
    <mergeCell ref="B148:C148"/>
    <mergeCell ref="B111:C111"/>
    <mergeCell ref="B112:C112"/>
    <mergeCell ref="B149:C149"/>
    <mergeCell ref="B90:C90"/>
    <mergeCell ref="B91:C91"/>
    <mergeCell ref="B92:C92"/>
    <mergeCell ref="B93:C93"/>
    <mergeCell ref="B94:C94"/>
    <mergeCell ref="B95:C95"/>
    <mergeCell ref="B67:C67"/>
    <mergeCell ref="B68:C68"/>
    <mergeCell ref="B69:C69"/>
    <mergeCell ref="B70:C70"/>
    <mergeCell ref="B71:C71"/>
    <mergeCell ref="B72:C72"/>
    <mergeCell ref="B87:C87"/>
    <mergeCell ref="B88:C88"/>
    <mergeCell ref="B89:C89"/>
  </mergeCells>
  <dataValidations count="5">
    <dataValidation type="list" allowBlank="1" showInputMessage="1" showErrorMessage="1" sqref="J1" xr:uid="{6105F6C9-C954-47FD-9DC0-1D08B911DE16}">
      <formula1>"Taikomieji (pramoniniai) moksliniai tyrimai, Eksperimentinė plėtra (bandomoji taikomoji veikla)"</formula1>
    </dataValidation>
    <dataValidation type="whole" operator="lessThanOrEqual" allowBlank="1" showInputMessage="1" showErrorMessage="1" error="Įvesta reikšmė neturi viršyti 7,00 proc." sqref="D153:F153" xr:uid="{3FA6E32D-F4C1-4F42-93CD-B6E59B565B49}">
      <formula1>7</formula1>
    </dataValidation>
    <dataValidation operator="lessThanOrEqual" allowBlank="1" showInputMessage="1" showErrorMessage="1" error="Įvesta reikšmė neturi viršyti 7,00 proc." sqref="D152:F152" xr:uid="{9A9A8530-BC6E-443D-9838-D1A5B9876735}"/>
    <dataValidation allowBlank="1" showErrorMessage="1" prompt="Nurodykite gyvenamojo ploto nuomos normą" sqref="F59" xr:uid="{23B77C07-3B3F-4363-8CB1-397B890198B3}"/>
    <dataValidation type="list" allowBlank="1" showInputMessage="1" showErrorMessage="1" sqref="D3" xr:uid="{5EA762AB-374B-4259-ADDF-3D03BDC6A859}">
      <formula1>"0%,25%,35%,40%,45%,50%,60%,65%,70%,75%,80%"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56C3539-4D62-421A-A102-F93A734845EA}">
          <x14:formula1>
            <xm:f>'Darbuotojai ir paslaugos'!$C$89:$C$98</xm:f>
          </x14:formula1>
          <xm:sqref>B97:C106 B86:C95</xm:sqref>
        </x14:dataValidation>
        <x14:dataValidation type="list" allowBlank="1" showInputMessage="1" showErrorMessage="1" xr:uid="{7A7F1A02-7941-44BD-B28D-20C0A82BD723}">
          <x14:formula1>
            <xm:f>'Darbuotojai ir paslaugos'!$C$46:$C$65</xm:f>
          </x14:formula1>
          <xm:sqref>B8:B27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F821-166D-4264-A360-5DFF90857029}">
  <dimension ref="A1:E14"/>
  <sheetViews>
    <sheetView workbookViewId="0">
      <selection activeCell="K8" sqref="K8"/>
    </sheetView>
  </sheetViews>
  <sheetFormatPr defaultColWidth="8.88671875" defaultRowHeight="11.4" x14ac:dyDescent="0.2"/>
  <cols>
    <col min="1" max="1" width="27.6640625" style="55" bestFit="1" customWidth="1"/>
    <col min="2" max="2" width="22" style="55" customWidth="1"/>
    <col min="3" max="3" width="33.44140625" style="55" customWidth="1"/>
    <col min="4" max="4" width="55.6640625" style="55" customWidth="1"/>
    <col min="5" max="5" width="37.33203125" style="55" customWidth="1"/>
    <col min="6" max="16384" width="8.88671875" style="55"/>
  </cols>
  <sheetData>
    <row r="1" spans="1:5" x14ac:dyDescent="0.2">
      <c r="A1" s="278" t="s">
        <v>235</v>
      </c>
      <c r="B1" s="278"/>
      <c r="C1" s="278"/>
      <c r="D1" s="278"/>
      <c r="E1" s="278"/>
    </row>
    <row r="3" spans="1:5" ht="51" thickBot="1" x14ac:dyDescent="0.25">
      <c r="A3" s="137" t="s">
        <v>236</v>
      </c>
      <c r="B3" s="137" t="s">
        <v>237</v>
      </c>
      <c r="C3" s="137" t="s">
        <v>238</v>
      </c>
      <c r="D3" s="137" t="s">
        <v>239</v>
      </c>
      <c r="E3" s="137" t="s">
        <v>240</v>
      </c>
    </row>
    <row r="4" spans="1:5" ht="45.6" x14ac:dyDescent="0.2">
      <c r="A4" s="138" t="s">
        <v>241</v>
      </c>
      <c r="B4" s="139" t="s">
        <v>242</v>
      </c>
      <c r="C4" s="138" t="s">
        <v>243</v>
      </c>
      <c r="D4" s="138" t="s">
        <v>244</v>
      </c>
      <c r="E4" s="138" t="s">
        <v>245</v>
      </c>
    </row>
    <row r="5" spans="1:5" ht="34.200000000000003" x14ac:dyDescent="0.2">
      <c r="A5" s="279" t="s">
        <v>246</v>
      </c>
      <c r="B5" s="142" t="s">
        <v>247</v>
      </c>
      <c r="C5" s="141" t="s">
        <v>248</v>
      </c>
      <c r="D5" s="141" t="s">
        <v>249</v>
      </c>
      <c r="E5" s="141" t="s">
        <v>250</v>
      </c>
    </row>
    <row r="6" spans="1:5" ht="34.200000000000003" x14ac:dyDescent="0.2">
      <c r="A6" s="280"/>
      <c r="B6" s="68" t="s">
        <v>251</v>
      </c>
      <c r="C6" s="67" t="s">
        <v>252</v>
      </c>
      <c r="D6" s="67" t="s">
        <v>253</v>
      </c>
      <c r="E6" s="67" t="s">
        <v>254</v>
      </c>
    </row>
    <row r="7" spans="1:5" ht="91.2" x14ac:dyDescent="0.2">
      <c r="A7" s="280"/>
      <c r="B7" s="68" t="s">
        <v>255</v>
      </c>
      <c r="C7" s="67" t="s">
        <v>256</v>
      </c>
      <c r="D7" s="67" t="s">
        <v>257</v>
      </c>
      <c r="E7" s="67" t="s">
        <v>258</v>
      </c>
    </row>
    <row r="8" spans="1:5" ht="102.6" x14ac:dyDescent="0.2">
      <c r="A8" s="280"/>
      <c r="B8" s="68" t="s">
        <v>259</v>
      </c>
      <c r="C8" s="67" t="s">
        <v>260</v>
      </c>
      <c r="D8" s="67" t="s">
        <v>261</v>
      </c>
      <c r="E8" s="67" t="s">
        <v>262</v>
      </c>
    </row>
    <row r="9" spans="1:5" ht="91.2" x14ac:dyDescent="0.2">
      <c r="A9" s="280" t="s">
        <v>263</v>
      </c>
      <c r="B9" s="68" t="s">
        <v>264</v>
      </c>
      <c r="C9" s="67" t="s">
        <v>265</v>
      </c>
      <c r="D9" s="67" t="s">
        <v>266</v>
      </c>
      <c r="E9" s="67" t="s">
        <v>267</v>
      </c>
    </row>
    <row r="10" spans="1:5" ht="68.400000000000006" x14ac:dyDescent="0.2">
      <c r="A10" s="280"/>
      <c r="B10" s="68" t="s">
        <v>268</v>
      </c>
      <c r="C10" s="67" t="s">
        <v>269</v>
      </c>
      <c r="D10" s="67" t="s">
        <v>270</v>
      </c>
      <c r="E10" s="67" t="s">
        <v>271</v>
      </c>
    </row>
    <row r="11" spans="1:5" ht="34.200000000000003" x14ac:dyDescent="0.2">
      <c r="A11" s="280"/>
      <c r="B11" s="68" t="s">
        <v>272</v>
      </c>
      <c r="C11" s="67" t="s">
        <v>273</v>
      </c>
      <c r="D11" s="67" t="s">
        <v>274</v>
      </c>
      <c r="E11" s="67" t="s">
        <v>275</v>
      </c>
    </row>
    <row r="12" spans="1:5" ht="45.6" x14ac:dyDescent="0.2">
      <c r="A12" s="280"/>
      <c r="B12" s="68" t="s">
        <v>276</v>
      </c>
      <c r="C12" s="67" t="s">
        <v>277</v>
      </c>
      <c r="D12" s="67" t="s">
        <v>278</v>
      </c>
      <c r="E12" s="67" t="s">
        <v>279</v>
      </c>
    </row>
    <row r="13" spans="1:5" ht="14.4" x14ac:dyDescent="0.3">
      <c r="A13" s="281" t="s">
        <v>280</v>
      </c>
      <c r="B13" s="282"/>
      <c r="C13" s="282"/>
      <c r="D13" s="282"/>
      <c r="E13" s="282"/>
    </row>
    <row r="14" spans="1:5" ht="14.4" x14ac:dyDescent="0.3">
      <c r="A14" s="140" t="s">
        <v>281</v>
      </c>
    </row>
  </sheetData>
  <sheetProtection algorithmName="SHA-512" hashValue="XB7rhKSRPPiwf5YYTKol20Zd94QVSedtPbv/zmSPbnbpW7vA/Z7SDL2E5sHds91ez7ObAlN7sqSjZUkHnxfgWA==" saltValue="BfSGZbAesqU+3lo8pe2Zig==" spinCount="100000" sheet="1" objects="1" scenarios="1"/>
  <mergeCells count="4">
    <mergeCell ref="A1:E1"/>
    <mergeCell ref="A5:A8"/>
    <mergeCell ref="A9:A12"/>
    <mergeCell ref="A13:E13"/>
  </mergeCells>
  <hyperlinks>
    <hyperlink ref="A14" r:id="rId1" xr:uid="{024D4947-C0A1-46B0-9C1E-F2483F815AB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D9A7F16E3557754597ADF6E4F37FD247" ma:contentTypeVersion="18" ma:contentTypeDescription="Kurkite naują dokumentą." ma:contentTypeScope="" ma:versionID="df97e50987844935948e0607527b00db">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2086dd66768e2e140ad102125ab62cdb"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Vaizdų žymė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Props1.xml><?xml version="1.0" encoding="utf-8"?>
<ds:datastoreItem xmlns:ds="http://schemas.openxmlformats.org/officeDocument/2006/customXml" ds:itemID="{E89494A5-E49F-482E-9DD7-AB39F73A81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d14601-a767-49df-87ac-319a5ad53ef2"/>
    <ds:schemaRef ds:uri="8fa2b46d-e0e5-4105-8197-5a0c810b9d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97F954-9075-4751-9139-967C03C463D1}">
  <ds:schemaRefs>
    <ds:schemaRef ds:uri="http://schemas.microsoft.com/sharepoint/v3/contenttype/forms"/>
  </ds:schemaRefs>
</ds:datastoreItem>
</file>

<file path=customXml/itemProps3.xml><?xml version="1.0" encoding="utf-8"?>
<ds:datastoreItem xmlns:ds="http://schemas.openxmlformats.org/officeDocument/2006/customXml" ds:itemID="{F8C0AAB0-7E0B-436B-ABB5-580DFC2F6169}">
  <ds:schemaRef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terms/"/>
    <ds:schemaRef ds:uri="8fa2b46d-e0e5-4105-8197-5a0c810b9da7"/>
    <ds:schemaRef ds:uri="7ed14601-a767-49df-87ac-319a5ad53ef2"/>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11</vt:i4>
      </vt:variant>
      <vt:variant>
        <vt:lpstr>Įvardytieji diapazonai</vt:lpstr>
      </vt:variant>
      <vt:variant>
        <vt:i4>3</vt:i4>
      </vt:variant>
    </vt:vector>
  </HeadingPairs>
  <TitlesOfParts>
    <vt:vector size="14" baseType="lpstr">
      <vt:lpstr>Suvestinė</vt:lpstr>
      <vt:lpstr>Darbuotojai ir paslaugos</vt:lpstr>
      <vt:lpstr>Užduotys</vt:lpstr>
      <vt:lpstr>Vykdymo planas</vt:lpstr>
      <vt:lpstr>1</vt:lpstr>
      <vt:lpstr>2</vt:lpstr>
      <vt:lpstr>3</vt:lpstr>
      <vt:lpstr>4</vt:lpstr>
      <vt:lpstr>5</vt:lpstr>
      <vt:lpstr>6</vt:lpstr>
      <vt:lpstr>TPL</vt:lpstr>
      <vt:lpstr>Pareiškėjas</vt:lpstr>
      <vt:lpstr>Partneris1</vt:lpstr>
      <vt:lpstr>Suvestinė!Print_Area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Loreta Šeštokiene</dc:creator>
  <cp:keywords/>
  <dc:description/>
  <cp:lastModifiedBy>Valdas Maksvytis</cp:lastModifiedBy>
  <cp:revision/>
  <dcterms:created xsi:type="dcterms:W3CDTF">2023-04-08T12:17:01Z</dcterms:created>
  <dcterms:modified xsi:type="dcterms:W3CDTF">2026-09-28T07:51:38Z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